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456" windowWidth="12108" windowHeight="6468" tabRatio="642" activeTab="3"/>
  </bookViews>
  <sheets>
    <sheet name="Полный список" sheetId="1" r:id="rId1"/>
    <sheet name="Уч-ки" sheetId="2" r:id="rId2"/>
    <sheet name="Ком." sheetId="3" r:id="rId3"/>
    <sheet name="ТИ" sheetId="4" r:id="rId4"/>
  </sheets>
  <definedNames>
    <definedName name="_xlnm.Print_Area" localSheetId="2">'Ком.'!$A$1:$E$61</definedName>
    <definedName name="_xlnm.Print_Area" localSheetId="0">'Полный список'!$A$1:$Q$43</definedName>
    <definedName name="_xlnm.Print_Area" localSheetId="3">'ТИ'!$A$1:$H$51</definedName>
    <definedName name="_xlnm.Print_Area" localSheetId="1">'Уч-ки'!$A$1:$I$52</definedName>
  </definedNames>
  <calcPr fullCalcOnLoad="1"/>
</workbook>
</file>

<file path=xl/sharedStrings.xml><?xml version="1.0" encoding="utf-8"?>
<sst xmlns="http://schemas.openxmlformats.org/spreadsheetml/2006/main" count="615" uniqueCount="255">
  <si>
    <t>Город</t>
  </si>
  <si>
    <t>Список Участников</t>
  </si>
  <si>
    <t>1-й Водитель</t>
  </si>
  <si>
    <t>2-й Водитель</t>
  </si>
  <si>
    <t>Фамилия, Имя</t>
  </si>
  <si>
    <t>Руководитель гонки</t>
  </si>
  <si>
    <t>А. Семенов</t>
  </si>
  <si>
    <t>Зачет</t>
  </si>
  <si>
    <t>Абс</t>
  </si>
  <si>
    <t>Автомобиль</t>
  </si>
  <si>
    <t>Второй водитель</t>
  </si>
  <si>
    <t>Первый водитель</t>
  </si>
  <si>
    <t>Список заявленных команд</t>
  </si>
  <si>
    <t>Старт. №</t>
  </si>
  <si>
    <t>Название команды</t>
  </si>
  <si>
    <t>№ п/п</t>
  </si>
  <si>
    <t>Дата и время опубликования</t>
  </si>
  <si>
    <t>Спортивный комиссар</t>
  </si>
  <si>
    <t>ВАЗ 11193</t>
  </si>
  <si>
    <t>ВАЗ 21083</t>
  </si>
  <si>
    <t>ВАЗ 21013</t>
  </si>
  <si>
    <t>ВАЗ 2108</t>
  </si>
  <si>
    <t>ВАЗ 2106</t>
  </si>
  <si>
    <t>ВАЗ 21053</t>
  </si>
  <si>
    <t xml:space="preserve">Ночной Дебют </t>
  </si>
  <si>
    <t>ГАЛАспорт</t>
  </si>
  <si>
    <t>ВАЗ 21093</t>
  </si>
  <si>
    <t>Проверка на команду</t>
  </si>
  <si>
    <t>Команда</t>
  </si>
  <si>
    <t>Проверка на повтор уч-ка</t>
  </si>
  <si>
    <t>РАЛЛИ "Ломоносов - 2009"</t>
  </si>
  <si>
    <t>Ст. №</t>
  </si>
  <si>
    <t>Фамилия</t>
  </si>
  <si>
    <t>Имя</t>
  </si>
  <si>
    <t>Спорт. звание</t>
  </si>
  <si>
    <t>Лицен-зия</t>
  </si>
  <si>
    <t>ВУЗ, курс</t>
  </si>
  <si>
    <t>Богданов</t>
  </si>
  <si>
    <t>Иван</t>
  </si>
  <si>
    <t>-</t>
  </si>
  <si>
    <t>Е 091220</t>
  </si>
  <si>
    <t>Санкт-Петербург</t>
  </si>
  <si>
    <t>Иванов</t>
  </si>
  <si>
    <t>Василий</t>
  </si>
  <si>
    <t>Е 091221</t>
  </si>
  <si>
    <t>VW Golf 2</t>
  </si>
  <si>
    <t>да</t>
  </si>
  <si>
    <t>Зайков</t>
  </si>
  <si>
    <t>Юрий</t>
  </si>
  <si>
    <t>Е 091386</t>
  </si>
  <si>
    <t>Зайкова</t>
  </si>
  <si>
    <t>Екатерина</t>
  </si>
  <si>
    <t>Е 091387</t>
  </si>
  <si>
    <t>Гатчина, ЛО</t>
  </si>
  <si>
    <t>Mitsubishi lancer</t>
  </si>
  <si>
    <t>Зайцев</t>
  </si>
  <si>
    <t>Антон</t>
  </si>
  <si>
    <t>Е 091378</t>
  </si>
  <si>
    <t>Астапенко</t>
  </si>
  <si>
    <t>Евгений</t>
  </si>
  <si>
    <t>Е 091379</t>
  </si>
  <si>
    <t xml:space="preserve">Курочкина </t>
  </si>
  <si>
    <t>Анна</t>
  </si>
  <si>
    <t>Е 091207</t>
  </si>
  <si>
    <t>Федорова</t>
  </si>
  <si>
    <t>Ольга</t>
  </si>
  <si>
    <t>Е 091205</t>
  </si>
  <si>
    <t>Мазда 3</t>
  </si>
  <si>
    <t>Мамонтов</t>
  </si>
  <si>
    <t>Александр</t>
  </si>
  <si>
    <t>Е 092270</t>
  </si>
  <si>
    <t>Ею 091411</t>
  </si>
  <si>
    <t>АТЭМК, 1 Курс</t>
  </si>
  <si>
    <t>Абс, Студ, 18-</t>
  </si>
  <si>
    <t>Мезенцев</t>
  </si>
  <si>
    <t>Борис</t>
  </si>
  <si>
    <t>Е 091364</t>
  </si>
  <si>
    <t>Менде</t>
  </si>
  <si>
    <t>Андрей</t>
  </si>
  <si>
    <t>2р</t>
  </si>
  <si>
    <t>Е 091365</t>
  </si>
  <si>
    <t>ВАЗ 2108 кабриолет</t>
  </si>
  <si>
    <t>Орлова</t>
  </si>
  <si>
    <t>Е 091182</t>
  </si>
  <si>
    <t>СЗТУ, 5 курс</t>
  </si>
  <si>
    <t>Деулина</t>
  </si>
  <si>
    <t>Полина</t>
  </si>
  <si>
    <t>Ею 092388</t>
  </si>
  <si>
    <t>Осадчий</t>
  </si>
  <si>
    <t>Алексей</t>
  </si>
  <si>
    <t>1р</t>
  </si>
  <si>
    <t>Е 091157</t>
  </si>
  <si>
    <t>пос.Кузьмоловский, ЛО</t>
  </si>
  <si>
    <t>Жуков</t>
  </si>
  <si>
    <t>Михаил</t>
  </si>
  <si>
    <t>Е 091360</t>
  </si>
  <si>
    <t>Белобородов</t>
  </si>
  <si>
    <t>Е 091213</t>
  </si>
  <si>
    <t>Синицкий</t>
  </si>
  <si>
    <t>Виталий</t>
  </si>
  <si>
    <t>Е 091160</t>
  </si>
  <si>
    <t>СПбГАСУ, 5 курс</t>
  </si>
  <si>
    <t>Абс, Студ</t>
  </si>
  <si>
    <t>Петровский</t>
  </si>
  <si>
    <t>Валерий</t>
  </si>
  <si>
    <t>КМС</t>
  </si>
  <si>
    <t>Е 091199</t>
  </si>
  <si>
    <t>Е 091198</t>
  </si>
  <si>
    <t>ВАЗ 21102</t>
  </si>
  <si>
    <t>Пикиев</t>
  </si>
  <si>
    <t>Мурад</t>
  </si>
  <si>
    <t>Е 092387</t>
  </si>
  <si>
    <t>Тютюнников</t>
  </si>
  <si>
    <t>Филипп</t>
  </si>
  <si>
    <t>Е 092382</t>
  </si>
  <si>
    <t>АТЭМК, 3 Курс</t>
  </si>
  <si>
    <t>Toyota LC 80</t>
  </si>
  <si>
    <t>Соболев</t>
  </si>
  <si>
    <t>Сергей</t>
  </si>
  <si>
    <t>Е 091380</t>
  </si>
  <si>
    <t>Санкт Петербург</t>
  </si>
  <si>
    <t>Егор</t>
  </si>
  <si>
    <t>3юн.</t>
  </si>
  <si>
    <t>Ею 091235</t>
  </si>
  <si>
    <t>Ford Focus</t>
  </si>
  <si>
    <t>Абс, 18-</t>
  </si>
  <si>
    <t>Тверитинов</t>
  </si>
  <si>
    <t>Павел</t>
  </si>
  <si>
    <t>Е 090048</t>
  </si>
  <si>
    <t>Шаров</t>
  </si>
  <si>
    <t>Виктор</t>
  </si>
  <si>
    <t>Е 090040</t>
  </si>
  <si>
    <t>Джип Гранд Чероки</t>
  </si>
  <si>
    <t>Терещенков</t>
  </si>
  <si>
    <t>Валентин</t>
  </si>
  <si>
    <t>Е 091374</t>
  </si>
  <si>
    <t xml:space="preserve">СПб ГУСЭ, 3 курс </t>
  </si>
  <si>
    <t xml:space="preserve">Козлов </t>
  </si>
  <si>
    <t>Е 091219</t>
  </si>
  <si>
    <t>Федоров</t>
  </si>
  <si>
    <t>Дмитрий</t>
  </si>
  <si>
    <t>Е 091156</t>
  </si>
  <si>
    <t>Сестрорецк, СПб</t>
  </si>
  <si>
    <t>Цимбалюк</t>
  </si>
  <si>
    <t>Ирина</t>
  </si>
  <si>
    <t>Е 091155</t>
  </si>
  <si>
    <t>ВАЗ 21130</t>
  </si>
  <si>
    <t>Фомин</t>
  </si>
  <si>
    <t>Е 091489</t>
  </si>
  <si>
    <t>Елисеев</t>
  </si>
  <si>
    <t>Е 090042</t>
  </si>
  <si>
    <t>Daewoo Nexia</t>
  </si>
  <si>
    <t>Павлов</t>
  </si>
  <si>
    <t>Е 091187</t>
  </si>
  <si>
    <t>Крылов</t>
  </si>
  <si>
    <t>Е 091391</t>
  </si>
  <si>
    <t>ГУАП, 3 курс</t>
  </si>
  <si>
    <t>Докусов</t>
  </si>
  <si>
    <t>Е 091381</t>
  </si>
  <si>
    <t>Целярицкий</t>
  </si>
  <si>
    <t>СЗТУ, 2 курс</t>
  </si>
  <si>
    <t>Никонов</t>
  </si>
  <si>
    <t>Вячеслав</t>
  </si>
  <si>
    <t>Е 091490</t>
  </si>
  <si>
    <t>СПб ГУИТМО, 3 курс</t>
  </si>
  <si>
    <t>Сойтанен</t>
  </si>
  <si>
    <t>Е 093397</t>
  </si>
  <si>
    <t>СПбГАСУ, 2 курс</t>
  </si>
  <si>
    <t>Широков</t>
  </si>
  <si>
    <t>Константин</t>
  </si>
  <si>
    <t>Е 091382</t>
  </si>
  <si>
    <t>Доспехова</t>
  </si>
  <si>
    <t>Мария</t>
  </si>
  <si>
    <t>Е 092383</t>
  </si>
  <si>
    <t>ВАЗ 21043</t>
  </si>
  <si>
    <t>Алкаев</t>
  </si>
  <si>
    <t>Плеханова</t>
  </si>
  <si>
    <t xml:space="preserve">Маргарита </t>
  </si>
  <si>
    <t>ИЖ 21251010</t>
  </si>
  <si>
    <t>нет</t>
  </si>
  <si>
    <t>Пушков</t>
  </si>
  <si>
    <t>Олег</t>
  </si>
  <si>
    <t>Санкт-Петербург, г.Ломоносов</t>
  </si>
  <si>
    <t>Абс, 18-, Лом</t>
  </si>
  <si>
    <t>Назаренко</t>
  </si>
  <si>
    <t>Наталия</t>
  </si>
  <si>
    <t>Федько</t>
  </si>
  <si>
    <t>Алена</t>
  </si>
  <si>
    <t>Ford Fusion</t>
  </si>
  <si>
    <t>Комев</t>
  </si>
  <si>
    <t>Лычагин</t>
  </si>
  <si>
    <t>ИТМО, 3 курс</t>
  </si>
  <si>
    <t>Санкт-Петербург, пос.Песочный</t>
  </si>
  <si>
    <t>ВАЗ 21140</t>
  </si>
  <si>
    <t>Коннычева</t>
  </si>
  <si>
    <t>Светлана</t>
  </si>
  <si>
    <t>Тосно, ЛО</t>
  </si>
  <si>
    <t>Ленгауэр</t>
  </si>
  <si>
    <t>Татьяна</t>
  </si>
  <si>
    <t>СПбГПУ, 2 курс</t>
  </si>
  <si>
    <t>Ford  KA</t>
  </si>
  <si>
    <t>Машихин</t>
  </si>
  <si>
    <t>Даньшин</t>
  </si>
  <si>
    <t>Никольская</t>
  </si>
  <si>
    <t>ВАЗ 2101</t>
  </si>
  <si>
    <t>Е 091377</t>
  </si>
  <si>
    <t>Добрянский</t>
  </si>
  <si>
    <t>BMW 318 iS</t>
  </si>
  <si>
    <t>Абс, Лом</t>
  </si>
  <si>
    <t>Михайловский</t>
  </si>
  <si>
    <t>Владимир</t>
  </si>
  <si>
    <t>Батраков</t>
  </si>
  <si>
    <t>Максим</t>
  </si>
  <si>
    <t>Петров</t>
  </si>
  <si>
    <t>Георгий</t>
  </si>
  <si>
    <t>Е 091492</t>
  </si>
  <si>
    <t>Свиридов</t>
  </si>
  <si>
    <t>Е 091493</t>
  </si>
  <si>
    <t>Санкт-Петрбург</t>
  </si>
  <si>
    <t>М 214145</t>
  </si>
  <si>
    <t>Скибюк</t>
  </si>
  <si>
    <t>Коптелов</t>
  </si>
  <si>
    <t>BMW 316</t>
  </si>
  <si>
    <t>Сидоров</t>
  </si>
  <si>
    <t>Анатолий</t>
  </si>
  <si>
    <t>Блумберг</t>
  </si>
  <si>
    <t>Хрипченко</t>
  </si>
  <si>
    <t>Симион</t>
  </si>
  <si>
    <t>Кирилл</t>
  </si>
  <si>
    <t>СПбГПУ, 5 курс</t>
  </si>
  <si>
    <t>Стрелков</t>
  </si>
  <si>
    <t>Ромашев</t>
  </si>
  <si>
    <t>Е 091134</t>
  </si>
  <si>
    <t>ГУАП, 5 курс</t>
  </si>
  <si>
    <t>Смирнова</t>
  </si>
  <si>
    <t>Лидия</t>
  </si>
  <si>
    <t>Е 091226</t>
  </si>
  <si>
    <t>Пежо 206</t>
  </si>
  <si>
    <t>Александрова</t>
  </si>
  <si>
    <t>R 09138</t>
  </si>
  <si>
    <t>СПбГМТУ, 2 курс</t>
  </si>
  <si>
    <t>МС</t>
  </si>
  <si>
    <t>D 091535</t>
  </si>
  <si>
    <t>Список Участников полный</t>
  </si>
  <si>
    <t>Участник Чемпионата и Первенства СПб по Р3К</t>
  </si>
  <si>
    <t>М. Рязанцев</t>
  </si>
  <si>
    <t>Зачет/Номин.</t>
  </si>
  <si>
    <t xml:space="preserve">ART RALLY </t>
  </si>
  <si>
    <t>АТЭМК</t>
  </si>
  <si>
    <t>КСТТ "Экстрим" СПбГПУ</t>
  </si>
  <si>
    <t>СЗТУ</t>
  </si>
  <si>
    <t>Ралли "Ломоносов - 2009"</t>
  </si>
  <si>
    <t>Начало работы ТИ</t>
  </si>
  <si>
    <t>Ведомость явки на ТИ</t>
  </si>
  <si>
    <t>Назначенное время явки на ТИ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</si>
</sst>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[h]:mm"/>
    <numFmt numFmtId="182" formatCode="h:mm:ss.0"/>
    <numFmt numFmtId="183" formatCode="mm:ss.0;@"/>
    <numFmt numFmtId="184" formatCode="[h]:mm:ss;@"/>
    <numFmt numFmtId="185" formatCode="[$-FC19]d\ mmmm\ yyyy\ &quot;г.&quot;"/>
    <numFmt numFmtId="186" formatCode="h:mm;@"/>
    <numFmt numFmtId="187" formatCode="h:mm:ss;@"/>
    <numFmt numFmtId="188" formatCode="[h]:mm:ss.0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dd/mm/yy\ h:mm;@"/>
    <numFmt numFmtId="194" formatCode="0.0000"/>
    <numFmt numFmtId="195" formatCode="000000"/>
    <numFmt numFmtId="196" formatCode="0000"/>
    <numFmt numFmtId="197" formatCode="0.000"/>
  </numFmts>
  <fonts count="1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sz val="20"/>
      <name val="Arial Cyr"/>
      <family val="0"/>
    </font>
    <font>
      <b/>
      <sz val="22"/>
      <name val="Arial Cyr"/>
      <family val="0"/>
    </font>
    <font>
      <i/>
      <sz val="11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0" fontId="5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20" fontId="5" fillId="0" borderId="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2" xfId="0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5" zoomScaleSheetLayoutView="75" workbookViewId="0" topLeftCell="A1">
      <selection activeCell="P11" sqref="P11"/>
    </sheetView>
  </sheetViews>
  <sheetFormatPr defaultColWidth="9.00390625" defaultRowHeight="12.75"/>
  <cols>
    <col min="1" max="1" width="4.75390625" style="100" customWidth="1"/>
    <col min="2" max="2" width="6.50390625" style="101" customWidth="1"/>
    <col min="3" max="3" width="13.75390625" style="102" customWidth="1"/>
    <col min="4" max="4" width="10.875" style="102" bestFit="1" customWidth="1"/>
    <col min="5" max="5" width="9.75390625" style="103" customWidth="1"/>
    <col min="6" max="6" width="10.75390625" style="103" customWidth="1"/>
    <col min="7" max="7" width="20.125" style="103" bestFit="1" customWidth="1"/>
    <col min="8" max="8" width="28.625" style="104" bestFit="1" customWidth="1"/>
    <col min="9" max="9" width="12.625" style="102" bestFit="1" customWidth="1"/>
    <col min="10" max="10" width="10.875" style="102" bestFit="1" customWidth="1"/>
    <col min="11" max="11" width="9.75390625" style="103" customWidth="1"/>
    <col min="12" max="12" width="10.75390625" style="103" customWidth="1"/>
    <col min="13" max="13" width="16.50390625" style="103" bestFit="1" customWidth="1"/>
    <col min="14" max="14" width="30.00390625" style="104" bestFit="1" customWidth="1"/>
    <col min="15" max="15" width="23.25390625" style="102" customWidth="1"/>
    <col min="16" max="16" width="17.875" style="105" customWidth="1"/>
    <col min="17" max="17" width="23.25390625" style="23" customWidth="1"/>
    <col min="18" max="16384" width="8.875" style="22" customWidth="1"/>
  </cols>
  <sheetData>
    <row r="1" spans="1:17" ht="27.7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0" ht="5.25" customHeight="1">
      <c r="A2" s="16"/>
      <c r="B2" s="10"/>
      <c r="C2" s="10"/>
      <c r="D2" s="10"/>
      <c r="E2" s="10"/>
      <c r="F2" s="10"/>
      <c r="G2" s="10"/>
      <c r="H2" s="10"/>
      <c r="J2" s="4"/>
    </row>
    <row r="3" spans="1:10" ht="4.5" customHeight="1">
      <c r="A3" s="16"/>
      <c r="B3" s="5"/>
      <c r="C3" s="8"/>
      <c r="D3" s="9"/>
      <c r="E3" s="6"/>
      <c r="F3" s="11"/>
      <c r="G3" s="6"/>
      <c r="H3" s="12"/>
      <c r="J3" s="4"/>
    </row>
    <row r="4" spans="1:17" ht="24">
      <c r="A4" s="63" t="s">
        <v>243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0" ht="8.25" customHeight="1">
      <c r="A5" s="16"/>
      <c r="B5" s="5"/>
      <c r="C5" s="6"/>
      <c r="D5" s="9"/>
      <c r="E5" s="6"/>
      <c r="F5" s="11"/>
      <c r="G5" s="6"/>
      <c r="H5" s="12"/>
      <c r="J5" s="4"/>
    </row>
    <row r="6" spans="1:17" ht="17.25" customHeight="1">
      <c r="A6" s="79" t="s">
        <v>15</v>
      </c>
      <c r="B6" s="80" t="s">
        <v>31</v>
      </c>
      <c r="C6" s="81" t="s">
        <v>2</v>
      </c>
      <c r="D6" s="81"/>
      <c r="E6" s="81"/>
      <c r="F6" s="81"/>
      <c r="G6" s="81"/>
      <c r="H6" s="81"/>
      <c r="I6" s="82" t="s">
        <v>3</v>
      </c>
      <c r="J6" s="82"/>
      <c r="K6" s="82"/>
      <c r="L6" s="82"/>
      <c r="M6" s="82"/>
      <c r="N6" s="82"/>
      <c r="O6" s="80" t="s">
        <v>9</v>
      </c>
      <c r="P6" s="83" t="s">
        <v>7</v>
      </c>
      <c r="Q6" s="106" t="s">
        <v>244</v>
      </c>
    </row>
    <row r="7" spans="1:17" s="86" customFormat="1" ht="33.75" customHeight="1">
      <c r="A7" s="79"/>
      <c r="B7" s="84"/>
      <c r="C7" s="85" t="s">
        <v>32</v>
      </c>
      <c r="D7" s="85" t="s">
        <v>33</v>
      </c>
      <c r="E7" s="85" t="s">
        <v>34</v>
      </c>
      <c r="F7" s="85" t="s">
        <v>35</v>
      </c>
      <c r="G7" s="85" t="s">
        <v>36</v>
      </c>
      <c r="H7" s="85" t="s">
        <v>0</v>
      </c>
      <c r="I7" s="85" t="s">
        <v>32</v>
      </c>
      <c r="J7" s="85" t="s">
        <v>33</v>
      </c>
      <c r="K7" s="85" t="s">
        <v>34</v>
      </c>
      <c r="L7" s="85" t="s">
        <v>35</v>
      </c>
      <c r="M7" s="85" t="s">
        <v>36</v>
      </c>
      <c r="N7" s="85" t="s">
        <v>0</v>
      </c>
      <c r="O7" s="84"/>
      <c r="P7" s="83"/>
      <c r="Q7" s="106"/>
    </row>
    <row r="8" spans="1:17" s="86" customFormat="1" ht="18.75" customHeight="1">
      <c r="A8" s="87">
        <v>1</v>
      </c>
      <c r="B8" s="88">
        <v>2</v>
      </c>
      <c r="C8" s="25" t="s">
        <v>37</v>
      </c>
      <c r="D8" s="25" t="s">
        <v>38</v>
      </c>
      <c r="E8" s="27" t="s">
        <v>39</v>
      </c>
      <c r="F8" s="27" t="s">
        <v>40</v>
      </c>
      <c r="G8" s="27" t="s">
        <v>39</v>
      </c>
      <c r="H8" s="89" t="s">
        <v>41</v>
      </c>
      <c r="I8" s="25" t="s">
        <v>42</v>
      </c>
      <c r="J8" s="25" t="s">
        <v>43</v>
      </c>
      <c r="K8" s="27" t="s">
        <v>39</v>
      </c>
      <c r="L8" s="90" t="s">
        <v>44</v>
      </c>
      <c r="M8" s="27" t="s">
        <v>39</v>
      </c>
      <c r="N8" s="89" t="s">
        <v>41</v>
      </c>
      <c r="O8" s="91" t="s">
        <v>45</v>
      </c>
      <c r="P8" s="92" t="s">
        <v>8</v>
      </c>
      <c r="Q8" s="27" t="s">
        <v>46</v>
      </c>
    </row>
    <row r="9" spans="1:17" s="86" customFormat="1" ht="18" customHeight="1">
      <c r="A9" s="87">
        <f aca="true" t="shared" si="0" ref="A9:A43">A8+1</f>
        <v>2</v>
      </c>
      <c r="B9" s="88">
        <v>3</v>
      </c>
      <c r="C9" s="25" t="s">
        <v>47</v>
      </c>
      <c r="D9" s="25" t="s">
        <v>48</v>
      </c>
      <c r="E9" s="27" t="s">
        <v>39</v>
      </c>
      <c r="F9" s="27" t="s">
        <v>49</v>
      </c>
      <c r="G9" s="27" t="s">
        <v>39</v>
      </c>
      <c r="H9" s="89" t="s">
        <v>41</v>
      </c>
      <c r="I9" s="25" t="s">
        <v>50</v>
      </c>
      <c r="J9" s="25" t="s">
        <v>51</v>
      </c>
      <c r="K9" s="27" t="s">
        <v>39</v>
      </c>
      <c r="L9" s="93" t="s">
        <v>52</v>
      </c>
      <c r="M9" s="27" t="s">
        <v>39</v>
      </c>
      <c r="N9" s="89" t="s">
        <v>53</v>
      </c>
      <c r="O9" s="91" t="s">
        <v>54</v>
      </c>
      <c r="P9" s="92" t="s">
        <v>8</v>
      </c>
      <c r="Q9" s="27" t="s">
        <v>46</v>
      </c>
    </row>
    <row r="10" spans="1:18" s="86" customFormat="1" ht="18" customHeight="1">
      <c r="A10" s="87">
        <f t="shared" si="0"/>
        <v>3</v>
      </c>
      <c r="B10" s="94">
        <v>4</v>
      </c>
      <c r="C10" s="25" t="s">
        <v>55</v>
      </c>
      <c r="D10" s="25" t="s">
        <v>56</v>
      </c>
      <c r="E10" s="27" t="s">
        <v>39</v>
      </c>
      <c r="F10" s="27" t="s">
        <v>57</v>
      </c>
      <c r="G10" s="27" t="s">
        <v>39</v>
      </c>
      <c r="H10" s="89" t="s">
        <v>41</v>
      </c>
      <c r="I10" s="25" t="s">
        <v>58</v>
      </c>
      <c r="J10" s="25" t="s">
        <v>59</v>
      </c>
      <c r="K10" s="27" t="s">
        <v>39</v>
      </c>
      <c r="L10" s="90" t="s">
        <v>60</v>
      </c>
      <c r="M10" s="27" t="s">
        <v>39</v>
      </c>
      <c r="N10" s="89" t="s">
        <v>41</v>
      </c>
      <c r="O10" s="91" t="s">
        <v>20</v>
      </c>
      <c r="P10" s="92" t="s">
        <v>8</v>
      </c>
      <c r="Q10" s="27" t="s">
        <v>46</v>
      </c>
      <c r="R10" s="95"/>
    </row>
    <row r="11" spans="1:18" s="86" customFormat="1" ht="17.25" customHeight="1">
      <c r="A11" s="87">
        <f t="shared" si="0"/>
        <v>4</v>
      </c>
      <c r="B11" s="94">
        <v>5</v>
      </c>
      <c r="C11" s="25" t="s">
        <v>61</v>
      </c>
      <c r="D11" s="25" t="s">
        <v>62</v>
      </c>
      <c r="E11" s="27" t="s">
        <v>39</v>
      </c>
      <c r="F11" s="27" t="s">
        <v>63</v>
      </c>
      <c r="G11" s="27" t="s">
        <v>39</v>
      </c>
      <c r="H11" s="89" t="s">
        <v>41</v>
      </c>
      <c r="I11" s="25" t="s">
        <v>64</v>
      </c>
      <c r="J11" s="25" t="s">
        <v>65</v>
      </c>
      <c r="K11" s="27" t="s">
        <v>39</v>
      </c>
      <c r="L11" s="90" t="s">
        <v>66</v>
      </c>
      <c r="M11" s="27" t="s">
        <v>39</v>
      </c>
      <c r="N11" s="89" t="s">
        <v>41</v>
      </c>
      <c r="O11" s="91" t="s">
        <v>67</v>
      </c>
      <c r="P11" s="92" t="s">
        <v>8</v>
      </c>
      <c r="Q11" s="27" t="s">
        <v>46</v>
      </c>
      <c r="R11" s="95"/>
    </row>
    <row r="12" spans="1:17" s="95" customFormat="1" ht="17.25" customHeight="1">
      <c r="A12" s="87">
        <f t="shared" si="0"/>
        <v>5</v>
      </c>
      <c r="B12" s="94">
        <v>6</v>
      </c>
      <c r="C12" s="25" t="s">
        <v>68</v>
      </c>
      <c r="D12" s="25" t="s">
        <v>69</v>
      </c>
      <c r="E12" s="27" t="s">
        <v>39</v>
      </c>
      <c r="F12" s="27" t="s">
        <v>70</v>
      </c>
      <c r="G12" s="27" t="s">
        <v>39</v>
      </c>
      <c r="H12" s="89" t="s">
        <v>41</v>
      </c>
      <c r="I12" s="25" t="s">
        <v>68</v>
      </c>
      <c r="J12" s="25" t="s">
        <v>48</v>
      </c>
      <c r="K12" s="27" t="s">
        <v>39</v>
      </c>
      <c r="L12" s="90" t="s">
        <v>71</v>
      </c>
      <c r="M12" s="27" t="s">
        <v>72</v>
      </c>
      <c r="N12" s="89" t="s">
        <v>41</v>
      </c>
      <c r="O12" s="25" t="s">
        <v>26</v>
      </c>
      <c r="P12" s="92" t="s">
        <v>73</v>
      </c>
      <c r="Q12" s="27" t="s">
        <v>46</v>
      </c>
    </row>
    <row r="13" spans="1:17" s="95" customFormat="1" ht="17.25" customHeight="1">
      <c r="A13" s="87">
        <f t="shared" si="0"/>
        <v>6</v>
      </c>
      <c r="B13" s="94">
        <v>7</v>
      </c>
      <c r="C13" s="25" t="s">
        <v>74</v>
      </c>
      <c r="D13" s="25" t="s">
        <v>75</v>
      </c>
      <c r="E13" s="27" t="s">
        <v>39</v>
      </c>
      <c r="F13" s="27" t="s">
        <v>76</v>
      </c>
      <c r="G13" s="27" t="s">
        <v>39</v>
      </c>
      <c r="H13" s="89" t="s">
        <v>41</v>
      </c>
      <c r="I13" s="25" t="s">
        <v>77</v>
      </c>
      <c r="J13" s="25" t="s">
        <v>78</v>
      </c>
      <c r="K13" s="27" t="s">
        <v>79</v>
      </c>
      <c r="L13" s="27" t="s">
        <v>80</v>
      </c>
      <c r="M13" s="27" t="s">
        <v>39</v>
      </c>
      <c r="N13" s="89" t="s">
        <v>41</v>
      </c>
      <c r="O13" s="25" t="s">
        <v>81</v>
      </c>
      <c r="P13" s="92" t="s">
        <v>8</v>
      </c>
      <c r="Q13" s="27" t="s">
        <v>46</v>
      </c>
    </row>
    <row r="14" spans="1:17" s="95" customFormat="1" ht="17.25" customHeight="1">
      <c r="A14" s="87">
        <f t="shared" si="0"/>
        <v>7</v>
      </c>
      <c r="B14" s="94">
        <v>8</v>
      </c>
      <c r="C14" s="25" t="s">
        <v>82</v>
      </c>
      <c r="D14" s="25" t="s">
        <v>65</v>
      </c>
      <c r="E14" s="27" t="s">
        <v>39</v>
      </c>
      <c r="F14" s="27" t="s">
        <v>83</v>
      </c>
      <c r="G14" s="27" t="s">
        <v>84</v>
      </c>
      <c r="H14" s="89" t="s">
        <v>41</v>
      </c>
      <c r="I14" s="25" t="s">
        <v>85</v>
      </c>
      <c r="J14" s="25" t="s">
        <v>86</v>
      </c>
      <c r="K14" s="27" t="s">
        <v>39</v>
      </c>
      <c r="L14" s="96" t="s">
        <v>87</v>
      </c>
      <c r="M14" s="27" t="s">
        <v>39</v>
      </c>
      <c r="N14" s="89" t="s">
        <v>41</v>
      </c>
      <c r="O14" s="25" t="s">
        <v>23</v>
      </c>
      <c r="P14" s="92" t="s">
        <v>73</v>
      </c>
      <c r="Q14" s="27" t="s">
        <v>46</v>
      </c>
    </row>
    <row r="15" spans="1:17" s="95" customFormat="1" ht="17.25" customHeight="1">
      <c r="A15" s="87">
        <f t="shared" si="0"/>
        <v>8</v>
      </c>
      <c r="B15" s="94">
        <v>9</v>
      </c>
      <c r="C15" s="25" t="s">
        <v>88</v>
      </c>
      <c r="D15" s="25" t="s">
        <v>89</v>
      </c>
      <c r="E15" s="27" t="s">
        <v>90</v>
      </c>
      <c r="F15" s="27" t="s">
        <v>91</v>
      </c>
      <c r="G15" s="27" t="s">
        <v>39</v>
      </c>
      <c r="H15" s="89" t="s">
        <v>92</v>
      </c>
      <c r="I15" s="25" t="s">
        <v>93</v>
      </c>
      <c r="J15" s="25" t="s">
        <v>94</v>
      </c>
      <c r="K15" s="27" t="s">
        <v>90</v>
      </c>
      <c r="L15" s="90" t="s">
        <v>95</v>
      </c>
      <c r="M15" s="27" t="s">
        <v>39</v>
      </c>
      <c r="N15" s="89" t="s">
        <v>41</v>
      </c>
      <c r="O15" s="25" t="s">
        <v>22</v>
      </c>
      <c r="P15" s="92" t="s">
        <v>8</v>
      </c>
      <c r="Q15" s="27" t="s">
        <v>46</v>
      </c>
    </row>
    <row r="16" spans="1:17" s="95" customFormat="1" ht="17.25" customHeight="1">
      <c r="A16" s="87">
        <f t="shared" si="0"/>
        <v>9</v>
      </c>
      <c r="B16" s="94">
        <v>10</v>
      </c>
      <c r="C16" s="25" t="s">
        <v>96</v>
      </c>
      <c r="D16" s="25" t="s">
        <v>89</v>
      </c>
      <c r="E16" s="27" t="s">
        <v>90</v>
      </c>
      <c r="F16" s="27" t="s">
        <v>97</v>
      </c>
      <c r="G16" s="27" t="s">
        <v>39</v>
      </c>
      <c r="H16" s="89" t="s">
        <v>41</v>
      </c>
      <c r="I16" s="25" t="s">
        <v>98</v>
      </c>
      <c r="J16" s="25" t="s">
        <v>99</v>
      </c>
      <c r="K16" s="27" t="s">
        <v>79</v>
      </c>
      <c r="L16" s="90" t="s">
        <v>100</v>
      </c>
      <c r="M16" s="27" t="s">
        <v>101</v>
      </c>
      <c r="N16" s="89" t="s">
        <v>41</v>
      </c>
      <c r="O16" s="25" t="s">
        <v>19</v>
      </c>
      <c r="P16" s="92" t="s">
        <v>102</v>
      </c>
      <c r="Q16" s="27" t="s">
        <v>46</v>
      </c>
    </row>
    <row r="17" spans="1:17" s="95" customFormat="1" ht="17.25" customHeight="1">
      <c r="A17" s="87">
        <f t="shared" si="0"/>
        <v>10</v>
      </c>
      <c r="B17" s="94">
        <v>11</v>
      </c>
      <c r="C17" s="25" t="s">
        <v>103</v>
      </c>
      <c r="D17" s="25" t="s">
        <v>104</v>
      </c>
      <c r="E17" s="27" t="s">
        <v>105</v>
      </c>
      <c r="F17" s="27" t="s">
        <v>106</v>
      </c>
      <c r="G17" s="27" t="s">
        <v>39</v>
      </c>
      <c r="H17" s="89" t="s">
        <v>41</v>
      </c>
      <c r="I17" s="25" t="s">
        <v>64</v>
      </c>
      <c r="J17" s="25" t="s">
        <v>65</v>
      </c>
      <c r="K17" s="27" t="s">
        <v>39</v>
      </c>
      <c r="L17" s="90" t="s">
        <v>107</v>
      </c>
      <c r="M17" s="27" t="s">
        <v>39</v>
      </c>
      <c r="N17" s="89" t="s">
        <v>53</v>
      </c>
      <c r="O17" s="25" t="s">
        <v>108</v>
      </c>
      <c r="P17" s="92" t="s">
        <v>8</v>
      </c>
      <c r="Q17" s="27" t="s">
        <v>46</v>
      </c>
    </row>
    <row r="18" spans="1:17" s="95" customFormat="1" ht="17.25" customHeight="1">
      <c r="A18" s="87">
        <f t="shared" si="0"/>
        <v>11</v>
      </c>
      <c r="B18" s="94">
        <v>12</v>
      </c>
      <c r="C18" s="25" t="s">
        <v>109</v>
      </c>
      <c r="D18" s="25" t="s">
        <v>110</v>
      </c>
      <c r="E18" s="27" t="s">
        <v>39</v>
      </c>
      <c r="F18" s="96" t="s">
        <v>111</v>
      </c>
      <c r="G18" s="27" t="s">
        <v>39</v>
      </c>
      <c r="H18" s="89" t="s">
        <v>41</v>
      </c>
      <c r="I18" s="25" t="s">
        <v>112</v>
      </c>
      <c r="J18" s="25" t="s">
        <v>113</v>
      </c>
      <c r="K18" s="27" t="s">
        <v>39</v>
      </c>
      <c r="L18" s="27" t="s">
        <v>114</v>
      </c>
      <c r="M18" s="27" t="s">
        <v>115</v>
      </c>
      <c r="N18" s="97" t="s">
        <v>41</v>
      </c>
      <c r="O18" s="25" t="s">
        <v>116</v>
      </c>
      <c r="P18" s="92" t="s">
        <v>102</v>
      </c>
      <c r="Q18" s="27" t="s">
        <v>46</v>
      </c>
    </row>
    <row r="19" spans="1:17" s="95" customFormat="1" ht="17.25" customHeight="1">
      <c r="A19" s="87">
        <f t="shared" si="0"/>
        <v>12</v>
      </c>
      <c r="B19" s="94">
        <v>13</v>
      </c>
      <c r="C19" s="25" t="s">
        <v>117</v>
      </c>
      <c r="D19" s="25" t="s">
        <v>118</v>
      </c>
      <c r="E19" s="27" t="s">
        <v>39</v>
      </c>
      <c r="F19" s="27" t="s">
        <v>119</v>
      </c>
      <c r="G19" s="27" t="s">
        <v>39</v>
      </c>
      <c r="H19" s="89" t="s">
        <v>120</v>
      </c>
      <c r="I19" s="25" t="s">
        <v>117</v>
      </c>
      <c r="J19" s="25" t="s">
        <v>121</v>
      </c>
      <c r="K19" s="27" t="s">
        <v>122</v>
      </c>
      <c r="L19" s="27" t="s">
        <v>123</v>
      </c>
      <c r="M19" s="27" t="s">
        <v>39</v>
      </c>
      <c r="N19" s="89" t="s">
        <v>120</v>
      </c>
      <c r="O19" s="25" t="s">
        <v>124</v>
      </c>
      <c r="P19" s="92" t="s">
        <v>125</v>
      </c>
      <c r="Q19" s="27" t="s">
        <v>46</v>
      </c>
    </row>
    <row r="20" spans="1:17" s="95" customFormat="1" ht="17.25" customHeight="1">
      <c r="A20" s="87">
        <f t="shared" si="0"/>
        <v>13</v>
      </c>
      <c r="B20" s="94">
        <v>14</v>
      </c>
      <c r="C20" s="25" t="s">
        <v>126</v>
      </c>
      <c r="D20" s="25" t="s">
        <v>127</v>
      </c>
      <c r="E20" s="27" t="s">
        <v>39</v>
      </c>
      <c r="F20" s="27" t="s">
        <v>128</v>
      </c>
      <c r="G20" s="27" t="s">
        <v>39</v>
      </c>
      <c r="H20" s="89" t="s">
        <v>41</v>
      </c>
      <c r="I20" s="25" t="s">
        <v>129</v>
      </c>
      <c r="J20" s="25" t="s">
        <v>130</v>
      </c>
      <c r="K20" s="27" t="s">
        <v>39</v>
      </c>
      <c r="L20" s="90" t="s">
        <v>131</v>
      </c>
      <c r="M20" s="27" t="s">
        <v>39</v>
      </c>
      <c r="N20" s="89" t="s">
        <v>41</v>
      </c>
      <c r="O20" s="25" t="s">
        <v>132</v>
      </c>
      <c r="P20" s="92" t="s">
        <v>8</v>
      </c>
      <c r="Q20" s="27" t="s">
        <v>46</v>
      </c>
    </row>
    <row r="21" spans="1:17" s="95" customFormat="1" ht="17.25" customHeight="1">
      <c r="A21" s="87">
        <f t="shared" si="0"/>
        <v>14</v>
      </c>
      <c r="B21" s="94">
        <v>15</v>
      </c>
      <c r="C21" s="25" t="s">
        <v>133</v>
      </c>
      <c r="D21" s="25" t="s">
        <v>134</v>
      </c>
      <c r="E21" s="27" t="s">
        <v>79</v>
      </c>
      <c r="F21" s="96" t="s">
        <v>135</v>
      </c>
      <c r="G21" s="27" t="s">
        <v>136</v>
      </c>
      <c r="H21" s="89" t="s">
        <v>41</v>
      </c>
      <c r="I21" s="25" t="s">
        <v>137</v>
      </c>
      <c r="J21" s="25" t="s">
        <v>118</v>
      </c>
      <c r="K21" s="27" t="s">
        <v>90</v>
      </c>
      <c r="L21" s="96" t="s">
        <v>138</v>
      </c>
      <c r="M21" s="27" t="s">
        <v>39</v>
      </c>
      <c r="N21" s="89" t="s">
        <v>41</v>
      </c>
      <c r="O21" s="25" t="s">
        <v>18</v>
      </c>
      <c r="P21" s="92" t="s">
        <v>102</v>
      </c>
      <c r="Q21" s="27" t="s">
        <v>46</v>
      </c>
    </row>
    <row r="22" spans="1:17" s="95" customFormat="1" ht="17.25" customHeight="1">
      <c r="A22" s="87">
        <f t="shared" si="0"/>
        <v>15</v>
      </c>
      <c r="B22" s="94">
        <v>16</v>
      </c>
      <c r="C22" s="25" t="s">
        <v>139</v>
      </c>
      <c r="D22" s="25" t="s">
        <v>140</v>
      </c>
      <c r="E22" s="27" t="s">
        <v>39</v>
      </c>
      <c r="F22" s="98" t="s">
        <v>141</v>
      </c>
      <c r="G22" s="27" t="s">
        <v>39</v>
      </c>
      <c r="H22" s="89" t="s">
        <v>142</v>
      </c>
      <c r="I22" s="25" t="s">
        <v>143</v>
      </c>
      <c r="J22" s="25" t="s">
        <v>144</v>
      </c>
      <c r="K22" s="27" t="s">
        <v>39</v>
      </c>
      <c r="L22" s="93" t="s">
        <v>145</v>
      </c>
      <c r="M22" s="27" t="s">
        <v>39</v>
      </c>
      <c r="N22" s="89" t="s">
        <v>41</v>
      </c>
      <c r="O22" s="25" t="s">
        <v>146</v>
      </c>
      <c r="P22" s="92" t="s">
        <v>8</v>
      </c>
      <c r="Q22" s="27" t="s">
        <v>46</v>
      </c>
    </row>
    <row r="23" spans="1:17" s="95" customFormat="1" ht="17.25" customHeight="1">
      <c r="A23" s="87">
        <f t="shared" si="0"/>
        <v>16</v>
      </c>
      <c r="B23" s="94">
        <v>17</v>
      </c>
      <c r="C23" s="25" t="s">
        <v>147</v>
      </c>
      <c r="D23" s="25" t="s">
        <v>56</v>
      </c>
      <c r="E23" s="27" t="s">
        <v>39</v>
      </c>
      <c r="F23" s="90" t="s">
        <v>148</v>
      </c>
      <c r="G23" s="27" t="s">
        <v>39</v>
      </c>
      <c r="H23" s="89" t="s">
        <v>41</v>
      </c>
      <c r="I23" s="25" t="s">
        <v>149</v>
      </c>
      <c r="J23" s="25" t="s">
        <v>59</v>
      </c>
      <c r="K23" s="27" t="s">
        <v>39</v>
      </c>
      <c r="L23" s="90" t="s">
        <v>150</v>
      </c>
      <c r="M23" s="27" t="s">
        <v>39</v>
      </c>
      <c r="N23" s="89" t="s">
        <v>41</v>
      </c>
      <c r="O23" s="25" t="s">
        <v>151</v>
      </c>
      <c r="P23" s="92" t="s">
        <v>8</v>
      </c>
      <c r="Q23" s="27" t="s">
        <v>46</v>
      </c>
    </row>
    <row r="24" spans="1:17" s="95" customFormat="1" ht="17.25" customHeight="1">
      <c r="A24" s="87">
        <f t="shared" si="0"/>
        <v>17</v>
      </c>
      <c r="B24" s="94">
        <v>18</v>
      </c>
      <c r="C24" s="25" t="s">
        <v>152</v>
      </c>
      <c r="D24" s="25" t="s">
        <v>127</v>
      </c>
      <c r="E24" s="27" t="s">
        <v>90</v>
      </c>
      <c r="F24" s="27" t="s">
        <v>153</v>
      </c>
      <c r="G24" s="27" t="s">
        <v>39</v>
      </c>
      <c r="H24" s="89" t="s">
        <v>41</v>
      </c>
      <c r="I24" s="25" t="s">
        <v>154</v>
      </c>
      <c r="J24" s="25" t="s">
        <v>48</v>
      </c>
      <c r="K24" s="27" t="s">
        <v>90</v>
      </c>
      <c r="L24" s="96" t="s">
        <v>155</v>
      </c>
      <c r="M24" s="27" t="s">
        <v>156</v>
      </c>
      <c r="N24" s="89" t="s">
        <v>41</v>
      </c>
      <c r="O24" s="25"/>
      <c r="P24" s="92" t="s">
        <v>102</v>
      </c>
      <c r="Q24" s="27" t="s">
        <v>46</v>
      </c>
    </row>
    <row r="25" spans="1:17" s="95" customFormat="1" ht="17.25" customHeight="1">
      <c r="A25" s="87">
        <f t="shared" si="0"/>
        <v>18</v>
      </c>
      <c r="B25" s="94">
        <v>19</v>
      </c>
      <c r="C25" s="25" t="s">
        <v>157</v>
      </c>
      <c r="D25" s="25" t="s">
        <v>48</v>
      </c>
      <c r="E25" s="27" t="s">
        <v>39</v>
      </c>
      <c r="F25" s="27" t="s">
        <v>158</v>
      </c>
      <c r="G25" s="27" t="s">
        <v>39</v>
      </c>
      <c r="H25" s="89" t="s">
        <v>41</v>
      </c>
      <c r="I25" s="25" t="s">
        <v>159</v>
      </c>
      <c r="J25" s="25" t="s">
        <v>78</v>
      </c>
      <c r="K25" s="27" t="s">
        <v>39</v>
      </c>
      <c r="L25" s="27"/>
      <c r="M25" s="27" t="s">
        <v>160</v>
      </c>
      <c r="N25" s="89" t="s">
        <v>41</v>
      </c>
      <c r="O25" s="25" t="s">
        <v>23</v>
      </c>
      <c r="P25" s="92" t="s">
        <v>102</v>
      </c>
      <c r="Q25" s="27" t="s">
        <v>46</v>
      </c>
    </row>
    <row r="26" spans="1:17" s="95" customFormat="1" ht="17.25" customHeight="1">
      <c r="A26" s="87">
        <f t="shared" si="0"/>
        <v>19</v>
      </c>
      <c r="B26" s="94">
        <v>20</v>
      </c>
      <c r="C26" s="25" t="s">
        <v>161</v>
      </c>
      <c r="D26" s="25" t="s">
        <v>162</v>
      </c>
      <c r="E26" s="27" t="s">
        <v>79</v>
      </c>
      <c r="F26" s="27" t="s">
        <v>163</v>
      </c>
      <c r="G26" s="27" t="s">
        <v>164</v>
      </c>
      <c r="H26" s="89" t="s">
        <v>41</v>
      </c>
      <c r="I26" s="25" t="s">
        <v>165</v>
      </c>
      <c r="J26" s="25" t="s">
        <v>94</v>
      </c>
      <c r="K26" s="27" t="s">
        <v>79</v>
      </c>
      <c r="L26" s="90" t="s">
        <v>166</v>
      </c>
      <c r="M26" s="27" t="s">
        <v>167</v>
      </c>
      <c r="N26" s="89" t="s">
        <v>41</v>
      </c>
      <c r="O26" s="25" t="s">
        <v>45</v>
      </c>
      <c r="P26" s="92" t="s">
        <v>102</v>
      </c>
      <c r="Q26" s="27" t="s">
        <v>46</v>
      </c>
    </row>
    <row r="27" spans="1:17" s="95" customFormat="1" ht="17.25" customHeight="1">
      <c r="A27" s="87">
        <f t="shared" si="0"/>
        <v>20</v>
      </c>
      <c r="B27" s="94">
        <v>21</v>
      </c>
      <c r="C27" s="25" t="s">
        <v>168</v>
      </c>
      <c r="D27" s="25" t="s">
        <v>169</v>
      </c>
      <c r="E27" s="27" t="s">
        <v>39</v>
      </c>
      <c r="F27" s="27" t="s">
        <v>170</v>
      </c>
      <c r="G27" s="27" t="s">
        <v>39</v>
      </c>
      <c r="H27" s="89" t="s">
        <v>41</v>
      </c>
      <c r="I27" s="25" t="s">
        <v>171</v>
      </c>
      <c r="J27" s="25" t="s">
        <v>172</v>
      </c>
      <c r="K27" s="27" t="s">
        <v>39</v>
      </c>
      <c r="L27" s="27" t="s">
        <v>173</v>
      </c>
      <c r="M27" s="27" t="s">
        <v>115</v>
      </c>
      <c r="N27" s="89" t="s">
        <v>41</v>
      </c>
      <c r="O27" s="25" t="s">
        <v>174</v>
      </c>
      <c r="P27" s="92" t="s">
        <v>102</v>
      </c>
      <c r="Q27" s="27" t="s">
        <v>46</v>
      </c>
    </row>
    <row r="28" spans="1:17" s="95" customFormat="1" ht="17.25" customHeight="1">
      <c r="A28" s="87">
        <f t="shared" si="0"/>
        <v>21</v>
      </c>
      <c r="B28" s="94">
        <v>22</v>
      </c>
      <c r="C28" s="25" t="s">
        <v>175</v>
      </c>
      <c r="D28" s="25" t="s">
        <v>94</v>
      </c>
      <c r="E28" s="27" t="s">
        <v>39</v>
      </c>
      <c r="F28" s="27" t="s">
        <v>39</v>
      </c>
      <c r="G28" s="27" t="s">
        <v>39</v>
      </c>
      <c r="H28" s="89" t="s">
        <v>41</v>
      </c>
      <c r="I28" s="25" t="s">
        <v>176</v>
      </c>
      <c r="J28" s="25" t="s">
        <v>177</v>
      </c>
      <c r="K28" s="27" t="s">
        <v>39</v>
      </c>
      <c r="L28" s="27" t="s">
        <v>39</v>
      </c>
      <c r="M28" s="27" t="s">
        <v>39</v>
      </c>
      <c r="N28" s="89" t="s">
        <v>41</v>
      </c>
      <c r="O28" s="25" t="s">
        <v>178</v>
      </c>
      <c r="P28" s="92" t="s">
        <v>8</v>
      </c>
      <c r="Q28" s="27" t="s">
        <v>179</v>
      </c>
    </row>
    <row r="29" spans="1:17" s="95" customFormat="1" ht="17.25" customHeight="1">
      <c r="A29" s="87">
        <f t="shared" si="0"/>
        <v>22</v>
      </c>
      <c r="B29" s="94">
        <v>23</v>
      </c>
      <c r="C29" s="25" t="s">
        <v>180</v>
      </c>
      <c r="D29" s="25" t="s">
        <v>181</v>
      </c>
      <c r="E29" s="27" t="s">
        <v>39</v>
      </c>
      <c r="F29" s="27" t="s">
        <v>39</v>
      </c>
      <c r="G29" s="27" t="s">
        <v>39</v>
      </c>
      <c r="H29" s="89" t="s">
        <v>182</v>
      </c>
      <c r="I29" s="25" t="s">
        <v>147</v>
      </c>
      <c r="J29" s="25" t="s">
        <v>127</v>
      </c>
      <c r="K29" s="27" t="s">
        <v>39</v>
      </c>
      <c r="L29" s="27" t="s">
        <v>39</v>
      </c>
      <c r="M29" s="27" t="s">
        <v>39</v>
      </c>
      <c r="N29" s="89" t="s">
        <v>182</v>
      </c>
      <c r="O29" s="25"/>
      <c r="P29" s="92" t="s">
        <v>183</v>
      </c>
      <c r="Q29" s="27" t="s">
        <v>179</v>
      </c>
    </row>
    <row r="30" spans="1:17" s="95" customFormat="1" ht="17.25" customHeight="1">
      <c r="A30" s="87">
        <f t="shared" si="0"/>
        <v>23</v>
      </c>
      <c r="B30" s="94">
        <v>24</v>
      </c>
      <c r="C30" s="25" t="s">
        <v>184</v>
      </c>
      <c r="D30" s="25" t="s">
        <v>185</v>
      </c>
      <c r="E30" s="27" t="s">
        <v>39</v>
      </c>
      <c r="F30" s="27" t="s">
        <v>39</v>
      </c>
      <c r="G30" s="27" t="s">
        <v>39</v>
      </c>
      <c r="H30" s="89" t="s">
        <v>41</v>
      </c>
      <c r="I30" s="25" t="s">
        <v>186</v>
      </c>
      <c r="J30" s="25" t="s">
        <v>187</v>
      </c>
      <c r="K30" s="27" t="s">
        <v>39</v>
      </c>
      <c r="L30" s="27" t="s">
        <v>39</v>
      </c>
      <c r="M30" s="27" t="s">
        <v>167</v>
      </c>
      <c r="N30" s="25" t="s">
        <v>41</v>
      </c>
      <c r="O30" s="25" t="s">
        <v>188</v>
      </c>
      <c r="P30" s="92" t="s">
        <v>102</v>
      </c>
      <c r="Q30" s="27" t="s">
        <v>179</v>
      </c>
    </row>
    <row r="31" spans="1:17" s="95" customFormat="1" ht="17.25" customHeight="1">
      <c r="A31" s="87">
        <f t="shared" si="0"/>
        <v>24</v>
      </c>
      <c r="B31" s="94">
        <v>25</v>
      </c>
      <c r="C31" s="25" t="s">
        <v>189</v>
      </c>
      <c r="D31" s="25" t="s">
        <v>69</v>
      </c>
      <c r="E31" s="27" t="s">
        <v>39</v>
      </c>
      <c r="F31" s="27" t="s">
        <v>39</v>
      </c>
      <c r="G31" s="27" t="s">
        <v>39</v>
      </c>
      <c r="H31" s="89" t="s">
        <v>41</v>
      </c>
      <c r="I31" s="25" t="s">
        <v>190</v>
      </c>
      <c r="J31" s="25" t="s">
        <v>140</v>
      </c>
      <c r="K31" s="27" t="s">
        <v>39</v>
      </c>
      <c r="L31" s="27" t="s">
        <v>39</v>
      </c>
      <c r="M31" s="27" t="s">
        <v>191</v>
      </c>
      <c r="N31" s="89" t="s">
        <v>192</v>
      </c>
      <c r="O31" s="25" t="s">
        <v>193</v>
      </c>
      <c r="P31" s="92" t="s">
        <v>102</v>
      </c>
      <c r="Q31" s="27" t="s">
        <v>179</v>
      </c>
    </row>
    <row r="32" spans="1:17" s="95" customFormat="1" ht="17.25" customHeight="1">
      <c r="A32" s="87">
        <f t="shared" si="0"/>
        <v>25</v>
      </c>
      <c r="B32" s="94">
        <v>26</v>
      </c>
      <c r="C32" s="25" t="s">
        <v>194</v>
      </c>
      <c r="D32" s="25" t="s">
        <v>195</v>
      </c>
      <c r="E32" s="27" t="s">
        <v>39</v>
      </c>
      <c r="F32" s="27" t="s">
        <v>39</v>
      </c>
      <c r="G32" s="27" t="s">
        <v>39</v>
      </c>
      <c r="H32" s="89" t="s">
        <v>196</v>
      </c>
      <c r="I32" s="25" t="s">
        <v>197</v>
      </c>
      <c r="J32" s="25" t="s">
        <v>198</v>
      </c>
      <c r="K32" s="27" t="s">
        <v>39</v>
      </c>
      <c r="L32" s="90" t="s">
        <v>39</v>
      </c>
      <c r="M32" s="27" t="s">
        <v>199</v>
      </c>
      <c r="N32" s="89" t="s">
        <v>41</v>
      </c>
      <c r="O32" s="25" t="s">
        <v>200</v>
      </c>
      <c r="P32" s="92" t="s">
        <v>102</v>
      </c>
      <c r="Q32" s="27" t="s">
        <v>179</v>
      </c>
    </row>
    <row r="33" spans="1:17" s="95" customFormat="1" ht="17.25" customHeight="1">
      <c r="A33" s="87">
        <f t="shared" si="0"/>
        <v>26</v>
      </c>
      <c r="B33" s="94">
        <v>27</v>
      </c>
      <c r="C33" s="25" t="s">
        <v>201</v>
      </c>
      <c r="D33" s="25" t="s">
        <v>78</v>
      </c>
      <c r="E33" s="27" t="s">
        <v>39</v>
      </c>
      <c r="F33" s="27" t="s">
        <v>39</v>
      </c>
      <c r="G33" s="27" t="s">
        <v>39</v>
      </c>
      <c r="H33" s="89" t="s">
        <v>182</v>
      </c>
      <c r="I33" s="25" t="s">
        <v>202</v>
      </c>
      <c r="J33" s="25" t="s">
        <v>140</v>
      </c>
      <c r="K33" s="27" t="s">
        <v>39</v>
      </c>
      <c r="L33" s="27" t="s">
        <v>39</v>
      </c>
      <c r="M33" s="27" t="s">
        <v>39</v>
      </c>
      <c r="N33" s="89" t="s">
        <v>182</v>
      </c>
      <c r="O33" s="25"/>
      <c r="P33" s="92" t="s">
        <v>183</v>
      </c>
      <c r="Q33" s="27" t="s">
        <v>179</v>
      </c>
    </row>
    <row r="34" spans="1:17" s="95" customFormat="1" ht="17.25" customHeight="1">
      <c r="A34" s="87">
        <f t="shared" si="0"/>
        <v>27</v>
      </c>
      <c r="B34" s="94">
        <v>29</v>
      </c>
      <c r="C34" s="25" t="s">
        <v>203</v>
      </c>
      <c r="D34" s="25" t="s">
        <v>51</v>
      </c>
      <c r="E34" s="27" t="s">
        <v>39</v>
      </c>
      <c r="F34" s="27" t="s">
        <v>39</v>
      </c>
      <c r="G34" s="27" t="s">
        <v>39</v>
      </c>
      <c r="H34" s="89" t="s">
        <v>41</v>
      </c>
      <c r="I34" s="25"/>
      <c r="J34" s="25"/>
      <c r="K34" s="27"/>
      <c r="L34" s="27"/>
      <c r="M34" s="27"/>
      <c r="N34" s="89"/>
      <c r="O34" s="25" t="s">
        <v>204</v>
      </c>
      <c r="P34" s="92" t="s">
        <v>8</v>
      </c>
      <c r="Q34" s="27" t="s">
        <v>179</v>
      </c>
    </row>
    <row r="35" spans="1:17" s="95" customFormat="1" ht="17.25" customHeight="1">
      <c r="A35" s="87">
        <f t="shared" si="0"/>
        <v>28</v>
      </c>
      <c r="B35" s="94">
        <v>30</v>
      </c>
      <c r="C35" s="25" t="s">
        <v>152</v>
      </c>
      <c r="D35" s="25" t="s">
        <v>162</v>
      </c>
      <c r="E35" s="27" t="s">
        <v>39</v>
      </c>
      <c r="F35" s="27" t="s">
        <v>205</v>
      </c>
      <c r="G35" s="27" t="s">
        <v>39</v>
      </c>
      <c r="H35" s="89" t="s">
        <v>182</v>
      </c>
      <c r="I35" s="25" t="s">
        <v>206</v>
      </c>
      <c r="J35" s="25" t="s">
        <v>59</v>
      </c>
      <c r="K35" s="27" t="s">
        <v>39</v>
      </c>
      <c r="L35" s="27" t="s">
        <v>39</v>
      </c>
      <c r="M35" s="27" t="s">
        <v>39</v>
      </c>
      <c r="N35" s="89" t="s">
        <v>182</v>
      </c>
      <c r="O35" s="25" t="s">
        <v>207</v>
      </c>
      <c r="P35" s="92" t="s">
        <v>208</v>
      </c>
      <c r="Q35" s="27" t="s">
        <v>179</v>
      </c>
    </row>
    <row r="36" spans="1:17" s="95" customFormat="1" ht="17.25" customHeight="1">
      <c r="A36" s="87">
        <f t="shared" si="0"/>
        <v>29</v>
      </c>
      <c r="B36" s="94">
        <v>31</v>
      </c>
      <c r="C36" s="25" t="s">
        <v>209</v>
      </c>
      <c r="D36" s="25" t="s">
        <v>210</v>
      </c>
      <c r="E36" s="27" t="s">
        <v>39</v>
      </c>
      <c r="F36" s="27" t="s">
        <v>39</v>
      </c>
      <c r="G36" s="27" t="s">
        <v>39</v>
      </c>
      <c r="H36" s="89" t="s">
        <v>182</v>
      </c>
      <c r="I36" s="25" t="s">
        <v>211</v>
      </c>
      <c r="J36" s="25" t="s">
        <v>212</v>
      </c>
      <c r="K36" s="27" t="s">
        <v>39</v>
      </c>
      <c r="L36" s="27" t="s">
        <v>39</v>
      </c>
      <c r="M36" s="27" t="s">
        <v>39</v>
      </c>
      <c r="N36" s="89" t="s">
        <v>182</v>
      </c>
      <c r="O36" s="25"/>
      <c r="P36" s="92" t="s">
        <v>183</v>
      </c>
      <c r="Q36" s="27" t="s">
        <v>179</v>
      </c>
    </row>
    <row r="37" spans="1:17" s="95" customFormat="1" ht="17.25" customHeight="1">
      <c r="A37" s="87">
        <f t="shared" si="0"/>
        <v>30</v>
      </c>
      <c r="B37" s="94">
        <v>32</v>
      </c>
      <c r="C37" s="25" t="s">
        <v>213</v>
      </c>
      <c r="D37" s="25" t="s">
        <v>214</v>
      </c>
      <c r="E37" s="27" t="s">
        <v>39</v>
      </c>
      <c r="F37" s="27" t="s">
        <v>215</v>
      </c>
      <c r="G37" s="27" t="s">
        <v>39</v>
      </c>
      <c r="H37" s="89" t="s">
        <v>41</v>
      </c>
      <c r="I37" s="25" t="s">
        <v>216</v>
      </c>
      <c r="J37" s="25" t="s">
        <v>94</v>
      </c>
      <c r="K37" s="27" t="s">
        <v>39</v>
      </c>
      <c r="L37" s="27" t="s">
        <v>217</v>
      </c>
      <c r="M37" s="27" t="s">
        <v>39</v>
      </c>
      <c r="N37" s="89" t="s">
        <v>218</v>
      </c>
      <c r="O37" s="25" t="s">
        <v>219</v>
      </c>
      <c r="P37" s="92" t="s">
        <v>8</v>
      </c>
      <c r="Q37" s="27" t="s">
        <v>46</v>
      </c>
    </row>
    <row r="38" spans="1:17" s="95" customFormat="1" ht="17.25" customHeight="1">
      <c r="A38" s="87">
        <f t="shared" si="0"/>
        <v>31</v>
      </c>
      <c r="B38" s="94">
        <v>33</v>
      </c>
      <c r="C38" s="25" t="s">
        <v>220</v>
      </c>
      <c r="D38" s="25" t="s">
        <v>140</v>
      </c>
      <c r="E38" s="27" t="s">
        <v>39</v>
      </c>
      <c r="F38" s="27" t="s">
        <v>39</v>
      </c>
      <c r="G38" s="27" t="s">
        <v>39</v>
      </c>
      <c r="H38" s="89" t="s">
        <v>182</v>
      </c>
      <c r="I38" s="25" t="s">
        <v>221</v>
      </c>
      <c r="J38" s="25" t="s">
        <v>127</v>
      </c>
      <c r="K38" s="27" t="s">
        <v>39</v>
      </c>
      <c r="L38" s="27" t="s">
        <v>39</v>
      </c>
      <c r="M38" s="27" t="s">
        <v>39</v>
      </c>
      <c r="N38" s="89" t="s">
        <v>182</v>
      </c>
      <c r="O38" s="25" t="s">
        <v>222</v>
      </c>
      <c r="P38" s="92" t="s">
        <v>208</v>
      </c>
      <c r="Q38" s="27" t="s">
        <v>179</v>
      </c>
    </row>
    <row r="39" spans="1:17" s="95" customFormat="1" ht="17.25" customHeight="1">
      <c r="A39" s="87">
        <f t="shared" si="0"/>
        <v>32</v>
      </c>
      <c r="B39" s="94">
        <v>35</v>
      </c>
      <c r="C39" s="25" t="s">
        <v>223</v>
      </c>
      <c r="D39" s="25" t="s">
        <v>224</v>
      </c>
      <c r="E39" s="27" t="s">
        <v>39</v>
      </c>
      <c r="F39" s="27" t="s">
        <v>39</v>
      </c>
      <c r="G39" s="27" t="s">
        <v>39</v>
      </c>
      <c r="H39" s="89" t="s">
        <v>182</v>
      </c>
      <c r="I39" s="25" t="s">
        <v>225</v>
      </c>
      <c r="J39" s="25" t="s">
        <v>140</v>
      </c>
      <c r="K39" s="27" t="s">
        <v>39</v>
      </c>
      <c r="L39" s="27" t="s">
        <v>39</v>
      </c>
      <c r="M39" s="27" t="s">
        <v>39</v>
      </c>
      <c r="N39" s="89" t="s">
        <v>182</v>
      </c>
      <c r="O39" s="25"/>
      <c r="P39" s="92" t="s">
        <v>208</v>
      </c>
      <c r="Q39" s="27" t="s">
        <v>179</v>
      </c>
    </row>
    <row r="40" spans="1:17" s="95" customFormat="1" ht="17.25" customHeight="1">
      <c r="A40" s="87">
        <f t="shared" si="0"/>
        <v>33</v>
      </c>
      <c r="B40" s="94">
        <v>36</v>
      </c>
      <c r="C40" s="25" t="s">
        <v>226</v>
      </c>
      <c r="D40" s="25" t="s">
        <v>118</v>
      </c>
      <c r="E40" s="27" t="s">
        <v>39</v>
      </c>
      <c r="F40" s="27" t="s">
        <v>39</v>
      </c>
      <c r="G40" s="27" t="s">
        <v>39</v>
      </c>
      <c r="H40" s="89" t="s">
        <v>41</v>
      </c>
      <c r="I40" s="25" t="s">
        <v>227</v>
      </c>
      <c r="J40" s="25" t="s">
        <v>228</v>
      </c>
      <c r="K40" s="27" t="s">
        <v>39</v>
      </c>
      <c r="L40" s="27" t="s">
        <v>39</v>
      </c>
      <c r="M40" s="27" t="s">
        <v>229</v>
      </c>
      <c r="N40" s="89" t="s">
        <v>41</v>
      </c>
      <c r="O40" s="25" t="s">
        <v>67</v>
      </c>
      <c r="P40" s="92" t="s">
        <v>102</v>
      </c>
      <c r="Q40" s="27" t="s">
        <v>179</v>
      </c>
    </row>
    <row r="41" spans="1:17" s="95" customFormat="1" ht="17.25" customHeight="1">
      <c r="A41" s="87">
        <f t="shared" si="0"/>
        <v>34</v>
      </c>
      <c r="B41" s="94">
        <v>37</v>
      </c>
      <c r="C41" s="26" t="s">
        <v>230</v>
      </c>
      <c r="D41" s="26" t="s">
        <v>181</v>
      </c>
      <c r="E41" s="99" t="s">
        <v>39</v>
      </c>
      <c r="F41" s="99" t="s">
        <v>39</v>
      </c>
      <c r="G41" s="99" t="s">
        <v>39</v>
      </c>
      <c r="H41" s="89" t="s">
        <v>182</v>
      </c>
      <c r="I41" s="26" t="s">
        <v>225</v>
      </c>
      <c r="J41" s="26" t="s">
        <v>89</v>
      </c>
      <c r="K41" s="99" t="s">
        <v>39</v>
      </c>
      <c r="L41" s="99" t="s">
        <v>39</v>
      </c>
      <c r="M41" s="99" t="s">
        <v>39</v>
      </c>
      <c r="N41" s="89" t="s">
        <v>182</v>
      </c>
      <c r="O41" s="25"/>
      <c r="P41" s="92" t="s">
        <v>208</v>
      </c>
      <c r="Q41" s="27" t="s">
        <v>179</v>
      </c>
    </row>
    <row r="42" spans="1:18" s="95" customFormat="1" ht="17.25" customHeight="1">
      <c r="A42" s="87">
        <f t="shared" si="0"/>
        <v>35</v>
      </c>
      <c r="B42" s="94">
        <v>38</v>
      </c>
      <c r="C42" s="25" t="s">
        <v>231</v>
      </c>
      <c r="D42" s="25" t="s">
        <v>127</v>
      </c>
      <c r="E42" s="27" t="s">
        <v>39</v>
      </c>
      <c r="F42" s="27" t="s">
        <v>232</v>
      </c>
      <c r="G42" s="27" t="s">
        <v>233</v>
      </c>
      <c r="H42" s="89" t="s">
        <v>41</v>
      </c>
      <c r="I42" s="25" t="s">
        <v>234</v>
      </c>
      <c r="J42" s="25" t="s">
        <v>235</v>
      </c>
      <c r="K42" s="27" t="s">
        <v>39</v>
      </c>
      <c r="L42" s="90" t="s">
        <v>236</v>
      </c>
      <c r="M42" s="27" t="s">
        <v>39</v>
      </c>
      <c r="N42" s="89" t="s">
        <v>41</v>
      </c>
      <c r="O42" s="25" t="s">
        <v>237</v>
      </c>
      <c r="P42" s="92" t="s">
        <v>102</v>
      </c>
      <c r="Q42" s="27" t="s">
        <v>46</v>
      </c>
      <c r="R42" s="22"/>
    </row>
    <row r="43" spans="1:18" s="95" customFormat="1" ht="17.25" customHeight="1">
      <c r="A43" s="87">
        <f t="shared" si="0"/>
        <v>36</v>
      </c>
      <c r="B43" s="94">
        <v>39</v>
      </c>
      <c r="C43" s="25" t="s">
        <v>238</v>
      </c>
      <c r="D43" s="25" t="s">
        <v>51</v>
      </c>
      <c r="E43" s="27" t="s">
        <v>105</v>
      </c>
      <c r="F43" s="27" t="s">
        <v>239</v>
      </c>
      <c r="G43" s="27" t="s">
        <v>240</v>
      </c>
      <c r="H43" s="89" t="s">
        <v>41</v>
      </c>
      <c r="I43" s="25" t="s">
        <v>154</v>
      </c>
      <c r="J43" s="25" t="s">
        <v>181</v>
      </c>
      <c r="K43" s="27" t="s">
        <v>241</v>
      </c>
      <c r="L43" s="27" t="s">
        <v>242</v>
      </c>
      <c r="M43" s="27" t="s">
        <v>39</v>
      </c>
      <c r="N43" s="89" t="s">
        <v>41</v>
      </c>
      <c r="O43" s="25" t="s">
        <v>21</v>
      </c>
      <c r="P43" s="92" t="s">
        <v>102</v>
      </c>
      <c r="Q43" s="27" t="s">
        <v>46</v>
      </c>
      <c r="R43" s="86"/>
    </row>
    <row r="44" ht="18" customHeight="1"/>
  </sheetData>
  <mergeCells count="9">
    <mergeCell ref="Q6:Q7"/>
    <mergeCell ref="A6:A7"/>
    <mergeCell ref="B6:B7"/>
    <mergeCell ref="C6:H6"/>
    <mergeCell ref="I6:N6"/>
    <mergeCell ref="O6:O7"/>
    <mergeCell ref="P6:P7"/>
    <mergeCell ref="A1:Q1"/>
    <mergeCell ref="A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="68" zoomScaleNormal="53" zoomScaleSheetLayoutView="68" workbookViewId="0" topLeftCell="B1">
      <pane ySplit="7" topLeftCell="BM8" activePane="bottomLeft" state="frozen"/>
      <selection pane="topLeft" activeCell="A1" sqref="A1"/>
      <selection pane="bottomLeft" activeCell="F29" sqref="F29"/>
    </sheetView>
  </sheetViews>
  <sheetFormatPr defaultColWidth="9.00390625" defaultRowHeight="12.75"/>
  <cols>
    <col min="1" max="1" width="4.75390625" style="16" customWidth="1"/>
    <col min="2" max="2" width="8.75390625" style="5" customWidth="1"/>
    <col min="3" max="3" width="26.75390625" style="6" customWidth="1"/>
    <col min="4" max="4" width="15.75390625" style="109" customWidth="1"/>
    <col min="5" max="5" width="26.75390625" style="6" customWidth="1"/>
    <col min="6" max="6" width="15.75390625" style="109" customWidth="1"/>
    <col min="7" max="7" width="18.50390625" style="6" customWidth="1"/>
    <col min="8" max="8" width="16.75390625" style="12" customWidth="1"/>
    <col min="9" max="9" width="21.875" style="0" customWidth="1"/>
  </cols>
  <sheetData>
    <row r="1" spans="1:9" ht="27.75">
      <c r="A1" s="62" t="s">
        <v>30</v>
      </c>
      <c r="B1" s="62"/>
      <c r="C1" s="62"/>
      <c r="D1" s="62"/>
      <c r="E1" s="62"/>
      <c r="F1" s="62"/>
      <c r="G1" s="62"/>
      <c r="H1" s="62"/>
      <c r="I1" s="62"/>
    </row>
    <row r="2" spans="2:8" ht="5.25" customHeight="1">
      <c r="B2" s="10"/>
      <c r="C2" s="10"/>
      <c r="D2" s="108"/>
      <c r="E2" s="10"/>
      <c r="F2" s="108"/>
      <c r="G2" s="10"/>
      <c r="H2" s="10"/>
    </row>
    <row r="3" spans="3:6" ht="4.5" customHeight="1">
      <c r="C3" s="8"/>
      <c r="F3" s="110"/>
    </row>
    <row r="4" spans="1:9" ht="24">
      <c r="A4" s="63" t="s">
        <v>1</v>
      </c>
      <c r="B4" s="63"/>
      <c r="C4" s="63"/>
      <c r="D4" s="63"/>
      <c r="E4" s="63"/>
      <c r="F4" s="63"/>
      <c r="G4" s="63"/>
      <c r="H4" s="63"/>
      <c r="I4" s="63"/>
    </row>
    <row r="5" ht="8.25" customHeight="1">
      <c r="F5" s="110"/>
    </row>
    <row r="6" spans="1:9" ht="17.25">
      <c r="A6" s="58" t="s">
        <v>15</v>
      </c>
      <c r="B6" s="59" t="s">
        <v>13</v>
      </c>
      <c r="C6" s="60" t="s">
        <v>2</v>
      </c>
      <c r="D6" s="60"/>
      <c r="E6" s="61" t="s">
        <v>3</v>
      </c>
      <c r="F6" s="61"/>
      <c r="G6" s="56" t="s">
        <v>9</v>
      </c>
      <c r="H6" s="55" t="s">
        <v>246</v>
      </c>
      <c r="I6" s="55" t="s">
        <v>28</v>
      </c>
    </row>
    <row r="7" spans="1:9" s="5" customFormat="1" ht="17.25">
      <c r="A7" s="58"/>
      <c r="B7" s="59"/>
      <c r="C7" s="47" t="s">
        <v>4</v>
      </c>
      <c r="D7" s="47" t="s">
        <v>0</v>
      </c>
      <c r="E7" s="47" t="s">
        <v>4</v>
      </c>
      <c r="F7" s="47" t="s">
        <v>0</v>
      </c>
      <c r="G7" s="57"/>
      <c r="H7" s="55"/>
      <c r="I7" s="55"/>
    </row>
    <row r="8" spans="1:9" s="13" customFormat="1" ht="17.25" customHeight="1">
      <c r="A8" s="18">
        <v>1</v>
      </c>
      <c r="B8" s="27">
        <f>'Полный список'!B8</f>
        <v>2</v>
      </c>
      <c r="C8" s="24" t="str">
        <f>'Полный список'!C8&amp;" "&amp;'Полный список'!D8</f>
        <v>Богданов Иван</v>
      </c>
      <c r="D8" s="107" t="str">
        <f>'Полный список'!H8</f>
        <v>Санкт-Петербург</v>
      </c>
      <c r="E8" s="25" t="str">
        <f>'Полный список'!I8&amp;" "&amp;'Полный список'!J8</f>
        <v>Иванов Василий</v>
      </c>
      <c r="F8" s="107" t="str">
        <f>'Полный список'!N8</f>
        <v>Санкт-Петербург</v>
      </c>
      <c r="G8" s="25" t="str">
        <f>'Полный список'!O8</f>
        <v>VW Golf 2</v>
      </c>
      <c r="H8" s="27" t="str">
        <f>'Полный список'!P8</f>
        <v>Абс</v>
      </c>
      <c r="I8" s="25"/>
    </row>
    <row r="9" spans="1:9" s="13" customFormat="1" ht="17.25" customHeight="1">
      <c r="A9" s="18">
        <f>A8+1</f>
        <v>2</v>
      </c>
      <c r="B9" s="27">
        <f>'Полный список'!B9</f>
        <v>3</v>
      </c>
      <c r="C9" s="24" t="str">
        <f>'Полный список'!C9&amp;" "&amp;'Полный список'!D9</f>
        <v>Зайков Юрий</v>
      </c>
      <c r="D9" s="107" t="str">
        <f>'Полный список'!H9</f>
        <v>Санкт-Петербург</v>
      </c>
      <c r="E9" s="25" t="str">
        <f>'Полный список'!I9&amp;" "&amp;'Полный список'!J9</f>
        <v>Зайкова Екатерина</v>
      </c>
      <c r="F9" s="107" t="str">
        <f>'Полный список'!N9</f>
        <v>Гатчина, ЛО</v>
      </c>
      <c r="G9" s="25" t="str">
        <f>'Полный список'!O9</f>
        <v>Mitsubishi lancer</v>
      </c>
      <c r="H9" s="27" t="str">
        <f>'Полный список'!P9</f>
        <v>Абс</v>
      </c>
      <c r="I9" s="25" t="s">
        <v>249</v>
      </c>
    </row>
    <row r="10" spans="1:9" s="13" customFormat="1" ht="17.25" customHeight="1">
      <c r="A10" s="18">
        <f aca="true" t="shared" si="0" ref="A10:A47">A9+1</f>
        <v>3</v>
      </c>
      <c r="B10" s="27">
        <f>'Полный список'!B10</f>
        <v>4</v>
      </c>
      <c r="C10" s="24" t="str">
        <f>'Полный список'!C10&amp;" "&amp;'Полный список'!D10</f>
        <v>Зайцев Антон</v>
      </c>
      <c r="D10" s="107" t="str">
        <f>'Полный список'!H10</f>
        <v>Санкт-Петербург</v>
      </c>
      <c r="E10" s="25" t="str">
        <f>'Полный список'!I10&amp;" "&amp;'Полный список'!J10</f>
        <v>Астапенко Евгений</v>
      </c>
      <c r="F10" s="107" t="str">
        <f>'Полный список'!N10</f>
        <v>Санкт-Петербург</v>
      </c>
      <c r="G10" s="25" t="str">
        <f>'Полный список'!O10</f>
        <v>ВАЗ 21013</v>
      </c>
      <c r="H10" s="27" t="str">
        <f>'Полный список'!P10</f>
        <v>Абс</v>
      </c>
      <c r="I10" s="25"/>
    </row>
    <row r="11" spans="1:9" s="13" customFormat="1" ht="17.25" customHeight="1">
      <c r="A11" s="18">
        <f t="shared" si="0"/>
        <v>4</v>
      </c>
      <c r="B11" s="27">
        <f>'Полный список'!B11</f>
        <v>5</v>
      </c>
      <c r="C11" s="24" t="str">
        <f>'Полный список'!C11&amp;" "&amp;'Полный список'!D11</f>
        <v>Курочкина  Анна</v>
      </c>
      <c r="D11" s="107" t="str">
        <f>'Полный список'!H11</f>
        <v>Санкт-Петербург</v>
      </c>
      <c r="E11" s="25" t="str">
        <f>'Полный список'!I11&amp;" "&amp;'Полный список'!J11</f>
        <v>Федорова Ольга</v>
      </c>
      <c r="F11" s="107" t="str">
        <f>'Полный список'!N11</f>
        <v>Санкт-Петербург</v>
      </c>
      <c r="G11" s="25" t="str">
        <f>'Полный список'!O11</f>
        <v>Мазда 3</v>
      </c>
      <c r="H11" s="27" t="str">
        <f>'Полный список'!P11</f>
        <v>Абс</v>
      </c>
      <c r="I11" s="25"/>
    </row>
    <row r="12" spans="1:9" s="13" customFormat="1" ht="17.25" customHeight="1">
      <c r="A12" s="18">
        <f t="shared" si="0"/>
        <v>5</v>
      </c>
      <c r="B12" s="27">
        <f>'Полный список'!B12</f>
        <v>6</v>
      </c>
      <c r="C12" s="24" t="str">
        <f>'Полный список'!C12&amp;" "&amp;'Полный список'!D12</f>
        <v>Мамонтов Александр</v>
      </c>
      <c r="D12" s="107" t="str">
        <f>'Полный список'!H12</f>
        <v>Санкт-Петербург</v>
      </c>
      <c r="E12" s="25" t="str">
        <f>'Полный список'!I12&amp;" "&amp;'Полный список'!J12</f>
        <v>Мамонтов Юрий</v>
      </c>
      <c r="F12" s="107" t="str">
        <f>'Полный список'!N12</f>
        <v>Санкт-Петербург</v>
      </c>
      <c r="G12" s="25" t="str">
        <f>'Полный список'!O12</f>
        <v>ВАЗ 21093</v>
      </c>
      <c r="H12" s="27" t="str">
        <f>'Полный список'!P12</f>
        <v>Абс, Студ, 18-</v>
      </c>
      <c r="I12" s="25" t="s">
        <v>248</v>
      </c>
    </row>
    <row r="13" spans="1:9" s="13" customFormat="1" ht="17.25" customHeight="1">
      <c r="A13" s="18">
        <f t="shared" si="0"/>
        <v>6</v>
      </c>
      <c r="B13" s="27">
        <f>'Полный список'!B13</f>
        <v>7</v>
      </c>
      <c r="C13" s="24" t="str">
        <f>'Полный список'!C13&amp;" "&amp;'Полный список'!D13</f>
        <v>Мезенцев Борис</v>
      </c>
      <c r="D13" s="107" t="str">
        <f>'Полный список'!H13</f>
        <v>Санкт-Петербург</v>
      </c>
      <c r="E13" s="25" t="str">
        <f>'Полный список'!I13&amp;" "&amp;'Полный список'!J13</f>
        <v>Менде Андрей</v>
      </c>
      <c r="F13" s="107" t="str">
        <f>'Полный список'!N13</f>
        <v>Санкт-Петербург</v>
      </c>
      <c r="G13" s="25" t="str">
        <f>'Полный список'!O13</f>
        <v>ВАЗ 2108 кабриолет</v>
      </c>
      <c r="H13" s="27" t="str">
        <f>'Полный список'!P13</f>
        <v>Абс</v>
      </c>
      <c r="I13" s="25" t="s">
        <v>250</v>
      </c>
    </row>
    <row r="14" spans="1:9" s="13" customFormat="1" ht="17.25" customHeight="1">
      <c r="A14" s="18">
        <f t="shared" si="0"/>
        <v>7</v>
      </c>
      <c r="B14" s="27">
        <f>'Полный список'!B14</f>
        <v>8</v>
      </c>
      <c r="C14" s="24" t="str">
        <f>'Полный список'!C14&amp;" "&amp;'Полный список'!D14</f>
        <v>Орлова Ольга</v>
      </c>
      <c r="D14" s="107" t="str">
        <f>'Полный список'!H14</f>
        <v>Санкт-Петербург</v>
      </c>
      <c r="E14" s="25" t="str">
        <f>'Полный список'!I14&amp;" "&amp;'Полный список'!J14</f>
        <v>Деулина Полина</v>
      </c>
      <c r="F14" s="107" t="str">
        <f>'Полный список'!N14</f>
        <v>Санкт-Петербург</v>
      </c>
      <c r="G14" s="25" t="str">
        <f>'Полный список'!O14</f>
        <v>ВАЗ 21053</v>
      </c>
      <c r="H14" s="27" t="str">
        <f>'Полный список'!P14</f>
        <v>Абс, Студ, 18-</v>
      </c>
      <c r="I14" s="25" t="s">
        <v>25</v>
      </c>
    </row>
    <row r="15" spans="1:9" s="13" customFormat="1" ht="27" customHeight="1">
      <c r="A15" s="18">
        <f t="shared" si="0"/>
        <v>8</v>
      </c>
      <c r="B15" s="27">
        <f>'Полный список'!B15</f>
        <v>9</v>
      </c>
      <c r="C15" s="24" t="str">
        <f>'Полный список'!C15&amp;" "&amp;'Полный список'!D15</f>
        <v>Осадчий Алексей</v>
      </c>
      <c r="D15" s="107" t="str">
        <f>'Полный список'!H15</f>
        <v>пос.Кузьмоловский, ЛО</v>
      </c>
      <c r="E15" s="25" t="str">
        <f>'Полный список'!I15&amp;" "&amp;'Полный список'!J15</f>
        <v>Жуков Михаил</v>
      </c>
      <c r="F15" s="107" t="str">
        <f>'Полный список'!N15</f>
        <v>Санкт-Петербург</v>
      </c>
      <c r="G15" s="25" t="str">
        <f>'Полный список'!O15</f>
        <v>ВАЗ 2106</v>
      </c>
      <c r="H15" s="27" t="str">
        <f>'Полный список'!P15</f>
        <v>Абс</v>
      </c>
      <c r="I15" s="25" t="s">
        <v>249</v>
      </c>
    </row>
    <row r="16" spans="1:9" s="13" customFormat="1" ht="17.25" customHeight="1">
      <c r="A16" s="18">
        <f t="shared" si="0"/>
        <v>9</v>
      </c>
      <c r="B16" s="27">
        <f>'Полный список'!B16</f>
        <v>10</v>
      </c>
      <c r="C16" s="24" t="str">
        <f>'Полный список'!C16&amp;" "&amp;'Полный список'!D16</f>
        <v>Белобородов Алексей</v>
      </c>
      <c r="D16" s="107" t="str">
        <f>'Полный список'!H16</f>
        <v>Санкт-Петербург</v>
      </c>
      <c r="E16" s="25" t="str">
        <f>'Полный список'!I16&amp;" "&amp;'Полный список'!J16</f>
        <v>Синицкий Виталий</v>
      </c>
      <c r="F16" s="107" t="str">
        <f>'Полный список'!N16</f>
        <v>Санкт-Петербург</v>
      </c>
      <c r="G16" s="25" t="str">
        <f>'Полный список'!O16</f>
        <v>ВАЗ 21083</v>
      </c>
      <c r="H16" s="27" t="str">
        <f>'Полный список'!P16</f>
        <v>Абс, Студ</v>
      </c>
      <c r="I16" s="25" t="s">
        <v>247</v>
      </c>
    </row>
    <row r="17" spans="1:9" s="13" customFormat="1" ht="17.25" customHeight="1">
      <c r="A17" s="18">
        <f t="shared" si="0"/>
        <v>10</v>
      </c>
      <c r="B17" s="27">
        <f>'Полный список'!B17</f>
        <v>11</v>
      </c>
      <c r="C17" s="24" t="str">
        <f>'Полный список'!C17&amp;" "&amp;'Полный список'!D17</f>
        <v>Петровский Валерий</v>
      </c>
      <c r="D17" s="107" t="str">
        <f>'Полный список'!H17</f>
        <v>Санкт-Петербург</v>
      </c>
      <c r="E17" s="25" t="str">
        <f>'Полный список'!I17&amp;" "&amp;'Полный список'!J17</f>
        <v>Федорова Ольга</v>
      </c>
      <c r="F17" s="107" t="str">
        <f>'Полный список'!N17</f>
        <v>Гатчина, ЛО</v>
      </c>
      <c r="G17" s="25" t="str">
        <f>'Полный список'!O17</f>
        <v>ВАЗ 21102</v>
      </c>
      <c r="H17" s="27" t="str">
        <f>'Полный список'!P17</f>
        <v>Абс</v>
      </c>
      <c r="I17" s="25" t="s">
        <v>248</v>
      </c>
    </row>
    <row r="18" spans="1:9" s="13" customFormat="1" ht="17.25" customHeight="1">
      <c r="A18" s="18">
        <f t="shared" si="0"/>
        <v>11</v>
      </c>
      <c r="B18" s="27">
        <f>'Полный список'!B18</f>
        <v>12</v>
      </c>
      <c r="C18" s="24" t="str">
        <f>'Полный список'!C18&amp;" "&amp;'Полный список'!D18</f>
        <v>Пикиев Мурад</v>
      </c>
      <c r="D18" s="107" t="str">
        <f>'Полный список'!H18</f>
        <v>Санкт-Петербург</v>
      </c>
      <c r="E18" s="25" t="str">
        <f>'Полный список'!I18&amp;" "&amp;'Полный список'!J18</f>
        <v>Тютюнников Филипп</v>
      </c>
      <c r="F18" s="107" t="str">
        <f>'Полный список'!N18</f>
        <v>Санкт-Петербург</v>
      </c>
      <c r="G18" s="25" t="str">
        <f>'Полный список'!O18</f>
        <v>Toyota LC 80</v>
      </c>
      <c r="H18" s="27" t="str">
        <f>'Полный список'!P18</f>
        <v>Абс, Студ</v>
      </c>
      <c r="I18" s="25" t="s">
        <v>248</v>
      </c>
    </row>
    <row r="19" spans="1:9" s="13" customFormat="1" ht="17.25" customHeight="1">
      <c r="A19" s="18">
        <f t="shared" si="0"/>
        <v>12</v>
      </c>
      <c r="B19" s="27">
        <f>'Полный список'!B19</f>
        <v>13</v>
      </c>
      <c r="C19" s="24" t="str">
        <f>'Полный список'!C19&amp;" "&amp;'Полный список'!D19</f>
        <v>Соболев Сергей</v>
      </c>
      <c r="D19" s="107" t="str">
        <f>'Полный список'!H19</f>
        <v>Санкт Петербург</v>
      </c>
      <c r="E19" s="25" t="str">
        <f>'Полный список'!I19&amp;" "&amp;'Полный список'!J19</f>
        <v>Соболев Егор</v>
      </c>
      <c r="F19" s="107" t="str">
        <f>'Полный список'!N19</f>
        <v>Санкт Петербург</v>
      </c>
      <c r="G19" s="25" t="str">
        <f>'Полный список'!O19</f>
        <v>Ford Focus</v>
      </c>
      <c r="H19" s="27" t="str">
        <f>'Полный список'!P19</f>
        <v>Абс, 18-</v>
      </c>
      <c r="I19" s="25" t="s">
        <v>25</v>
      </c>
    </row>
    <row r="20" spans="1:9" s="13" customFormat="1" ht="17.25" customHeight="1">
      <c r="A20" s="18">
        <f t="shared" si="0"/>
        <v>13</v>
      </c>
      <c r="B20" s="27">
        <f>'Полный список'!B20</f>
        <v>14</v>
      </c>
      <c r="C20" s="24" t="str">
        <f>'Полный список'!C20&amp;" "&amp;'Полный список'!D20</f>
        <v>Тверитинов Павел</v>
      </c>
      <c r="D20" s="107" t="str">
        <f>'Полный список'!H20</f>
        <v>Санкт-Петербург</v>
      </c>
      <c r="E20" s="25" t="str">
        <f>'Полный список'!I20&amp;" "&amp;'Полный список'!J20</f>
        <v>Шаров Виктор</v>
      </c>
      <c r="F20" s="107" t="str">
        <f>'Полный список'!N20</f>
        <v>Санкт-Петербург</v>
      </c>
      <c r="G20" s="25" t="str">
        <f>'Полный список'!O20</f>
        <v>Джип Гранд Чероки</v>
      </c>
      <c r="H20" s="27" t="str">
        <f>'Полный список'!P20</f>
        <v>Абс</v>
      </c>
      <c r="I20" s="25" t="s">
        <v>24</v>
      </c>
    </row>
    <row r="21" spans="1:9" s="13" customFormat="1" ht="17.25" customHeight="1">
      <c r="A21" s="18">
        <f t="shared" si="0"/>
        <v>14</v>
      </c>
      <c r="B21" s="27">
        <f>'Полный список'!B21</f>
        <v>15</v>
      </c>
      <c r="C21" s="24" t="str">
        <f>'Полный список'!C21&amp;" "&amp;'Полный список'!D21</f>
        <v>Терещенков Валентин</v>
      </c>
      <c r="D21" s="107" t="str">
        <f>'Полный список'!H21</f>
        <v>Санкт-Петербург</v>
      </c>
      <c r="E21" s="25" t="str">
        <f>'Полный список'!I21&amp;" "&amp;'Полный список'!J21</f>
        <v>Козлов  Сергей</v>
      </c>
      <c r="F21" s="107" t="str">
        <f>'Полный список'!N21</f>
        <v>Санкт-Петербург</v>
      </c>
      <c r="G21" s="25" t="str">
        <f>'Полный список'!O21</f>
        <v>ВАЗ 11193</v>
      </c>
      <c r="H21" s="27" t="str">
        <f>'Полный список'!P21</f>
        <v>Абс, Студ</v>
      </c>
      <c r="I21" s="25" t="s">
        <v>25</v>
      </c>
    </row>
    <row r="22" spans="1:9" s="13" customFormat="1" ht="17.25" customHeight="1">
      <c r="A22" s="18">
        <f t="shared" si="0"/>
        <v>15</v>
      </c>
      <c r="B22" s="27">
        <f>'Полный список'!B22</f>
        <v>16</v>
      </c>
      <c r="C22" s="24" t="str">
        <f>'Полный список'!C22&amp;" "&amp;'Полный список'!D22</f>
        <v>Федоров Дмитрий</v>
      </c>
      <c r="D22" s="107" t="str">
        <f>'Полный список'!H22</f>
        <v>Сестрорецк, СПб</v>
      </c>
      <c r="E22" s="25" t="str">
        <f>'Полный список'!I22&amp;" "&amp;'Полный список'!J22</f>
        <v>Цимбалюк Ирина</v>
      </c>
      <c r="F22" s="107" t="str">
        <f>'Полный список'!N22</f>
        <v>Санкт-Петербург</v>
      </c>
      <c r="G22" s="25" t="str">
        <f>'Полный список'!O22</f>
        <v>ВАЗ 21130</v>
      </c>
      <c r="H22" s="27" t="str">
        <f>'Полный список'!P22</f>
        <v>Абс</v>
      </c>
      <c r="I22" s="25" t="s">
        <v>249</v>
      </c>
    </row>
    <row r="23" spans="1:9" s="13" customFormat="1" ht="17.25" customHeight="1">
      <c r="A23" s="18">
        <f t="shared" si="0"/>
        <v>16</v>
      </c>
      <c r="B23" s="27">
        <f>'Полный список'!B23</f>
        <v>17</v>
      </c>
      <c r="C23" s="24" t="str">
        <f>'Полный список'!C23&amp;" "&amp;'Полный список'!D23</f>
        <v>Фомин Антон</v>
      </c>
      <c r="D23" s="107" t="str">
        <f>'Полный список'!H23</f>
        <v>Санкт-Петербург</v>
      </c>
      <c r="E23" s="25" t="str">
        <f>'Полный список'!I23&amp;" "&amp;'Полный список'!J23</f>
        <v>Елисеев Евгений</v>
      </c>
      <c r="F23" s="107" t="str">
        <f>'Полный список'!N23</f>
        <v>Санкт-Петербург</v>
      </c>
      <c r="G23" s="25" t="str">
        <f>'Полный список'!O23</f>
        <v>Daewoo Nexia</v>
      </c>
      <c r="H23" s="27" t="str">
        <f>'Полный список'!P23</f>
        <v>Абс</v>
      </c>
      <c r="I23" s="25" t="s">
        <v>24</v>
      </c>
    </row>
    <row r="24" spans="1:9" s="13" customFormat="1" ht="17.25" customHeight="1">
      <c r="A24" s="18">
        <f t="shared" si="0"/>
        <v>17</v>
      </c>
      <c r="B24" s="27">
        <f>'Полный список'!B24</f>
        <v>18</v>
      </c>
      <c r="C24" s="24" t="str">
        <f>'Полный список'!C24&amp;" "&amp;'Полный список'!D24</f>
        <v>Павлов Павел</v>
      </c>
      <c r="D24" s="107" t="str">
        <f>'Полный список'!H24</f>
        <v>Санкт-Петербург</v>
      </c>
      <c r="E24" s="25" t="str">
        <f>'Полный список'!I24&amp;" "&amp;'Полный список'!J24</f>
        <v>Крылов Юрий</v>
      </c>
      <c r="F24" s="107" t="str">
        <f>'Полный список'!N24</f>
        <v>Санкт-Петербург</v>
      </c>
      <c r="G24" s="25">
        <f>'Полный список'!O24</f>
        <v>0</v>
      </c>
      <c r="H24" s="27" t="str">
        <f>'Полный список'!P24</f>
        <v>Абс, Студ</v>
      </c>
      <c r="I24" s="25" t="s">
        <v>247</v>
      </c>
    </row>
    <row r="25" spans="1:9" s="13" customFormat="1" ht="17.25" customHeight="1">
      <c r="A25" s="18">
        <f t="shared" si="0"/>
        <v>18</v>
      </c>
      <c r="B25" s="27">
        <f>'Полный список'!B25</f>
        <v>19</v>
      </c>
      <c r="C25" s="24" t="str">
        <f>'Полный список'!C25&amp;" "&amp;'Полный список'!D25</f>
        <v>Докусов Юрий</v>
      </c>
      <c r="D25" s="107" t="str">
        <f>'Полный список'!H25</f>
        <v>Санкт-Петербург</v>
      </c>
      <c r="E25" s="25" t="str">
        <f>'Полный список'!I25&amp;" "&amp;'Полный список'!J25</f>
        <v>Целярицкий Андрей</v>
      </c>
      <c r="F25" s="107" t="str">
        <f>'Полный список'!N25</f>
        <v>Санкт-Петербург</v>
      </c>
      <c r="G25" s="25" t="str">
        <f>'Полный список'!O25</f>
        <v>ВАЗ 21053</v>
      </c>
      <c r="H25" s="27" t="str">
        <f>'Полный список'!P25</f>
        <v>Абс, Студ</v>
      </c>
      <c r="I25" s="25" t="s">
        <v>250</v>
      </c>
    </row>
    <row r="26" spans="1:9" s="13" customFormat="1" ht="17.25" customHeight="1">
      <c r="A26" s="18">
        <f t="shared" si="0"/>
        <v>19</v>
      </c>
      <c r="B26" s="27">
        <f>'Полный список'!B26</f>
        <v>20</v>
      </c>
      <c r="C26" s="24" t="str">
        <f>'Полный список'!C26&amp;" "&amp;'Полный список'!D26</f>
        <v>Никонов Вячеслав</v>
      </c>
      <c r="D26" s="107" t="str">
        <f>'Полный список'!H26</f>
        <v>Санкт-Петербург</v>
      </c>
      <c r="E26" s="25" t="str">
        <f>'Полный список'!I26&amp;" "&amp;'Полный список'!J26</f>
        <v>Сойтанен Михаил</v>
      </c>
      <c r="F26" s="107" t="str">
        <f>'Полный список'!N26</f>
        <v>Санкт-Петербург</v>
      </c>
      <c r="G26" s="25" t="str">
        <f>'Полный список'!O26</f>
        <v>VW Golf 2</v>
      </c>
      <c r="H26" s="27" t="str">
        <f>'Полный список'!P26</f>
        <v>Абс, Студ</v>
      </c>
      <c r="I26" s="25" t="s">
        <v>247</v>
      </c>
    </row>
    <row r="27" spans="1:9" s="13" customFormat="1" ht="17.25" customHeight="1">
      <c r="A27" s="18">
        <f t="shared" si="0"/>
        <v>20</v>
      </c>
      <c r="B27" s="27">
        <f>'Полный список'!B27</f>
        <v>21</v>
      </c>
      <c r="C27" s="24" t="str">
        <f>'Полный список'!C27&amp;" "&amp;'Полный список'!D27</f>
        <v>Широков Константин</v>
      </c>
      <c r="D27" s="107" t="str">
        <f>'Полный список'!H27</f>
        <v>Санкт-Петербург</v>
      </c>
      <c r="E27" s="25" t="str">
        <f>'Полный список'!I27&amp;" "&amp;'Полный список'!J27</f>
        <v>Доспехова Мария</v>
      </c>
      <c r="F27" s="107" t="str">
        <f>'Полный список'!N27</f>
        <v>Санкт-Петербург</v>
      </c>
      <c r="G27" s="25" t="str">
        <f>'Полный список'!O27</f>
        <v>ВАЗ 21043</v>
      </c>
      <c r="H27" s="27" t="str">
        <f>'Полный список'!P27</f>
        <v>Абс, Студ</v>
      </c>
      <c r="I27" s="25" t="s">
        <v>250</v>
      </c>
    </row>
    <row r="28" spans="1:9" s="13" customFormat="1" ht="17.25" customHeight="1">
      <c r="A28" s="18">
        <f t="shared" si="0"/>
        <v>21</v>
      </c>
      <c r="B28" s="27">
        <f>'Полный список'!B28</f>
        <v>22</v>
      </c>
      <c r="C28" s="24" t="str">
        <f>'Полный список'!C28&amp;" "&amp;'Полный список'!D28</f>
        <v>Алкаев Михаил</v>
      </c>
      <c r="D28" s="107" t="str">
        <f>'Полный список'!H28</f>
        <v>Санкт-Петербург</v>
      </c>
      <c r="E28" s="25" t="str">
        <f>'Полный список'!I28&amp;" "&amp;'Полный список'!J28</f>
        <v>Плеханова Маргарита </v>
      </c>
      <c r="F28" s="107" t="str">
        <f>'Полный список'!N28</f>
        <v>Санкт-Петербург</v>
      </c>
      <c r="G28" s="25" t="str">
        <f>'Полный список'!O28</f>
        <v>ИЖ 21251010</v>
      </c>
      <c r="H28" s="27" t="str">
        <f>'Полный список'!P28</f>
        <v>Абс</v>
      </c>
      <c r="I28" s="25"/>
    </row>
    <row r="29" spans="1:9" s="13" customFormat="1" ht="30" customHeight="1">
      <c r="A29" s="18">
        <f t="shared" si="0"/>
        <v>22</v>
      </c>
      <c r="B29" s="27">
        <f>'Полный список'!B29</f>
        <v>23</v>
      </c>
      <c r="C29" s="24" t="str">
        <f>'Полный список'!C29&amp;" "&amp;'Полный список'!D29</f>
        <v>Пушков Олег</v>
      </c>
      <c r="D29" s="107" t="str">
        <f>'Полный список'!H29</f>
        <v>Санкт-Петербург, г.Ломоносов</v>
      </c>
      <c r="E29" s="25" t="str">
        <f>'Полный список'!I29&amp;" "&amp;'Полный список'!J29</f>
        <v>Фомин Павел</v>
      </c>
      <c r="F29" s="107" t="str">
        <f>'Полный список'!N29</f>
        <v>Санкт-Петербург, г.Ломоносов</v>
      </c>
      <c r="G29" s="25">
        <f>'Полный список'!O29</f>
        <v>0</v>
      </c>
      <c r="H29" s="27" t="str">
        <f>'Полный список'!P29</f>
        <v>Абс, 18-, Лом</v>
      </c>
      <c r="I29" s="25"/>
    </row>
    <row r="30" spans="1:9" s="13" customFormat="1" ht="17.25" customHeight="1">
      <c r="A30" s="18">
        <f t="shared" si="0"/>
        <v>23</v>
      </c>
      <c r="B30" s="27">
        <f>'Полный список'!B30</f>
        <v>24</v>
      </c>
      <c r="C30" s="24" t="str">
        <f>'Полный список'!C30&amp;" "&amp;'Полный список'!D30</f>
        <v>Назаренко Наталия</v>
      </c>
      <c r="D30" s="107" t="str">
        <f>'Полный список'!H30</f>
        <v>Санкт-Петербург</v>
      </c>
      <c r="E30" s="25" t="str">
        <f>'Полный список'!I30&amp;" "&amp;'Полный список'!J30</f>
        <v>Федько Алена</v>
      </c>
      <c r="F30" s="107" t="str">
        <f>'Полный список'!N30</f>
        <v>Санкт-Петербург</v>
      </c>
      <c r="G30" s="25" t="str">
        <f>'Полный список'!O30</f>
        <v>Ford Fusion</v>
      </c>
      <c r="H30" s="27" t="str">
        <f>'Полный список'!P30</f>
        <v>Абс, Студ</v>
      </c>
      <c r="I30" s="25"/>
    </row>
    <row r="31" spans="1:9" s="13" customFormat="1" ht="26.25" customHeight="1">
      <c r="A31" s="18">
        <f t="shared" si="0"/>
        <v>24</v>
      </c>
      <c r="B31" s="27">
        <f>'Полный список'!B31</f>
        <v>25</v>
      </c>
      <c r="C31" s="24" t="str">
        <f>'Полный список'!C31&amp;" "&amp;'Полный список'!D31</f>
        <v>Комев Александр</v>
      </c>
      <c r="D31" s="107" t="str">
        <f>'Полный список'!H31</f>
        <v>Санкт-Петербург</v>
      </c>
      <c r="E31" s="25" t="str">
        <f>'Полный список'!I31&amp;" "&amp;'Полный список'!J31</f>
        <v>Лычагин Дмитрий</v>
      </c>
      <c r="F31" s="107" t="str">
        <f>'Полный список'!N31</f>
        <v>Санкт-Петербург, пос.Песочный</v>
      </c>
      <c r="G31" s="25" t="str">
        <f>'Полный список'!O31</f>
        <v>ВАЗ 21140</v>
      </c>
      <c r="H31" s="27" t="str">
        <f>'Полный список'!P31</f>
        <v>Абс, Студ</v>
      </c>
      <c r="I31" s="25"/>
    </row>
    <row r="32" spans="1:9" s="13" customFormat="1" ht="17.25" customHeight="1">
      <c r="A32" s="18">
        <f t="shared" si="0"/>
        <v>25</v>
      </c>
      <c r="B32" s="27">
        <f>'Полный список'!B32</f>
        <v>26</v>
      </c>
      <c r="C32" s="24" t="str">
        <f>'Полный список'!C32&amp;" "&amp;'Полный список'!D32</f>
        <v>Коннычева Светлана</v>
      </c>
      <c r="D32" s="107" t="str">
        <f>'Полный список'!H32</f>
        <v>Тосно, ЛО</v>
      </c>
      <c r="E32" s="25" t="str">
        <f>'Полный список'!I32&amp;" "&amp;'Полный список'!J32</f>
        <v>Ленгауэр Татьяна</v>
      </c>
      <c r="F32" s="107" t="str">
        <f>'Полный список'!N32</f>
        <v>Санкт-Петербург</v>
      </c>
      <c r="G32" s="25" t="str">
        <f>'Полный список'!O32</f>
        <v>Ford  KA</v>
      </c>
      <c r="H32" s="27" t="str">
        <f>'Полный список'!P32</f>
        <v>Абс, Студ</v>
      </c>
      <c r="I32" s="25"/>
    </row>
    <row r="33" spans="1:9" s="13" customFormat="1" ht="27" customHeight="1">
      <c r="A33" s="18">
        <f t="shared" si="0"/>
        <v>26</v>
      </c>
      <c r="B33" s="27">
        <f>'Полный список'!B33</f>
        <v>27</v>
      </c>
      <c r="C33" s="24" t="str">
        <f>'Полный список'!C33&amp;" "&amp;'Полный список'!D33</f>
        <v>Машихин Андрей</v>
      </c>
      <c r="D33" s="107" t="str">
        <f>'Полный список'!H33</f>
        <v>Санкт-Петербург, г.Ломоносов</v>
      </c>
      <c r="E33" s="25" t="str">
        <f>'Полный список'!I33&amp;" "&amp;'Полный список'!J33</f>
        <v>Даньшин Дмитрий</v>
      </c>
      <c r="F33" s="107" t="str">
        <f>'Полный список'!N33</f>
        <v>Санкт-Петербург, г.Ломоносов</v>
      </c>
      <c r="G33" s="25">
        <f>'Полный список'!O33</f>
        <v>0</v>
      </c>
      <c r="H33" s="27" t="str">
        <f>'Полный список'!P33</f>
        <v>Абс, 18-, Лом</v>
      </c>
      <c r="I33" s="25"/>
    </row>
    <row r="34" spans="1:9" s="13" customFormat="1" ht="17.25" customHeight="1">
      <c r="A34" s="18">
        <f t="shared" si="0"/>
        <v>27</v>
      </c>
      <c r="B34" s="27">
        <f>'Полный список'!B34</f>
        <v>29</v>
      </c>
      <c r="C34" s="24" t="str">
        <f>'Полный список'!C34&amp;" "&amp;'Полный список'!D34</f>
        <v>Никольская Екатерина</v>
      </c>
      <c r="D34" s="107" t="str">
        <f>'Полный список'!H34</f>
        <v>Санкт-Петербург</v>
      </c>
      <c r="E34" s="25" t="str">
        <f>'Полный список'!I34&amp;" "&amp;'Полный список'!J34</f>
        <v> </v>
      </c>
      <c r="F34" s="107">
        <f>'Полный список'!N34</f>
        <v>0</v>
      </c>
      <c r="G34" s="25" t="str">
        <f>'Полный список'!O34</f>
        <v>ВАЗ 2101</v>
      </c>
      <c r="H34" s="27" t="str">
        <f>'Полный список'!P34</f>
        <v>Абс</v>
      </c>
      <c r="I34" s="25"/>
    </row>
    <row r="35" spans="1:9" s="13" customFormat="1" ht="27" customHeight="1">
      <c r="A35" s="18">
        <f t="shared" si="0"/>
        <v>28</v>
      </c>
      <c r="B35" s="27">
        <f>'Полный список'!B35</f>
        <v>30</v>
      </c>
      <c r="C35" s="24" t="str">
        <f>'Полный список'!C35&amp;" "&amp;'Полный список'!D35</f>
        <v>Павлов Вячеслав</v>
      </c>
      <c r="D35" s="107" t="str">
        <f>'Полный список'!H35</f>
        <v>Санкт-Петербург, г.Ломоносов</v>
      </c>
      <c r="E35" s="25" t="str">
        <f>'Полный список'!I35&amp;" "&amp;'Полный список'!J35</f>
        <v>Добрянский Евгений</v>
      </c>
      <c r="F35" s="107" t="str">
        <f>'Полный список'!N35</f>
        <v>Санкт-Петербург, г.Ломоносов</v>
      </c>
      <c r="G35" s="25" t="str">
        <f>'Полный список'!O35</f>
        <v>BMW 318 iS</v>
      </c>
      <c r="H35" s="27" t="str">
        <f>'Полный список'!P35</f>
        <v>Абс, Лом</v>
      </c>
      <c r="I35" s="25"/>
    </row>
    <row r="36" spans="1:9" s="13" customFormat="1" ht="27" customHeight="1">
      <c r="A36" s="18">
        <f t="shared" si="0"/>
        <v>29</v>
      </c>
      <c r="B36" s="27">
        <f>'Полный список'!B36</f>
        <v>31</v>
      </c>
      <c r="C36" s="24" t="str">
        <f>'Полный список'!C36&amp;" "&amp;'Полный список'!D36</f>
        <v>Михайловский Владимир</v>
      </c>
      <c r="D36" s="107" t="str">
        <f>'Полный список'!H36</f>
        <v>Санкт-Петербург, г.Ломоносов</v>
      </c>
      <c r="E36" s="25" t="str">
        <f>'Полный список'!I36&amp;" "&amp;'Полный список'!J36</f>
        <v>Батраков Максим</v>
      </c>
      <c r="F36" s="107" t="str">
        <f>'Полный список'!N36</f>
        <v>Санкт-Петербург, г.Ломоносов</v>
      </c>
      <c r="G36" s="25">
        <f>'Полный список'!O36</f>
        <v>0</v>
      </c>
      <c r="H36" s="27" t="str">
        <f>'Полный список'!P36</f>
        <v>Абс, 18-, Лом</v>
      </c>
      <c r="I36" s="25"/>
    </row>
    <row r="37" spans="1:9" s="13" customFormat="1" ht="17.25" customHeight="1">
      <c r="A37" s="18">
        <f t="shared" si="0"/>
        <v>30</v>
      </c>
      <c r="B37" s="27">
        <f>'Полный список'!B37</f>
        <v>32</v>
      </c>
      <c r="C37" s="24" t="str">
        <f>'Полный список'!C37&amp;" "&amp;'Полный список'!D37</f>
        <v>Петров Георгий</v>
      </c>
      <c r="D37" s="107" t="str">
        <f>'Полный список'!H37</f>
        <v>Санкт-Петербург</v>
      </c>
      <c r="E37" s="25" t="str">
        <f>'Полный список'!I37&amp;" "&amp;'Полный список'!J37</f>
        <v>Свиридов Михаил</v>
      </c>
      <c r="F37" s="107" t="str">
        <f>'Полный список'!N37</f>
        <v>Санкт-Петрбург</v>
      </c>
      <c r="G37" s="25" t="str">
        <f>'Полный список'!O37</f>
        <v>М 214145</v>
      </c>
      <c r="H37" s="27" t="str">
        <f>'Полный список'!P37</f>
        <v>Абс</v>
      </c>
      <c r="I37" s="25"/>
    </row>
    <row r="38" spans="1:9" s="13" customFormat="1" ht="27" customHeight="1">
      <c r="A38" s="18">
        <f t="shared" si="0"/>
        <v>31</v>
      </c>
      <c r="B38" s="27">
        <f>'Полный список'!B38</f>
        <v>33</v>
      </c>
      <c r="C38" s="24" t="str">
        <f>'Полный список'!C38&amp;" "&amp;'Полный список'!D38</f>
        <v>Скибюк Дмитрий</v>
      </c>
      <c r="D38" s="107" t="str">
        <f>'Полный список'!H38</f>
        <v>Санкт-Петербург, г.Ломоносов</v>
      </c>
      <c r="E38" s="25" t="str">
        <f>'Полный список'!I38&amp;" "&amp;'Полный список'!J38</f>
        <v>Коптелов Павел</v>
      </c>
      <c r="F38" s="107" t="str">
        <f>'Полный список'!N38</f>
        <v>Санкт-Петербург, г.Ломоносов</v>
      </c>
      <c r="G38" s="25" t="str">
        <f>'Полный список'!O38</f>
        <v>BMW 316</v>
      </c>
      <c r="H38" s="27" t="str">
        <f>'Полный список'!P38</f>
        <v>Абс, Лом</v>
      </c>
      <c r="I38" s="25"/>
    </row>
    <row r="39" spans="1:9" s="13" customFormat="1" ht="26.25" customHeight="1">
      <c r="A39" s="18">
        <f t="shared" si="0"/>
        <v>32</v>
      </c>
      <c r="B39" s="27">
        <f>'Полный список'!B39</f>
        <v>35</v>
      </c>
      <c r="C39" s="24" t="str">
        <f>'Полный список'!C39&amp;" "&amp;'Полный список'!D39</f>
        <v>Сидоров Анатолий</v>
      </c>
      <c r="D39" s="107" t="str">
        <f>'Полный список'!H39</f>
        <v>Санкт-Петербург, г.Ломоносов</v>
      </c>
      <c r="E39" s="25" t="str">
        <f>'Полный список'!I39&amp;" "&amp;'Полный список'!J39</f>
        <v>Блумберг Дмитрий</v>
      </c>
      <c r="F39" s="107" t="str">
        <f>'Полный список'!N39</f>
        <v>Санкт-Петербург, г.Ломоносов</v>
      </c>
      <c r="G39" s="25">
        <f>'Полный список'!O39</f>
        <v>0</v>
      </c>
      <c r="H39" s="27" t="str">
        <f>'Полный список'!P39</f>
        <v>Абс, Лом</v>
      </c>
      <c r="I39" s="25"/>
    </row>
    <row r="40" spans="1:9" s="13" customFormat="1" ht="17.25" customHeight="1">
      <c r="A40" s="18">
        <f t="shared" si="0"/>
        <v>33</v>
      </c>
      <c r="B40" s="27">
        <f>'Полный список'!B40</f>
        <v>36</v>
      </c>
      <c r="C40" s="24" t="str">
        <f>'Полный список'!C40&amp;" "&amp;'Полный список'!D40</f>
        <v>Хрипченко Сергей</v>
      </c>
      <c r="D40" s="107" t="str">
        <f>'Полный список'!H40</f>
        <v>Санкт-Петербург</v>
      </c>
      <c r="E40" s="25" t="str">
        <f>'Полный список'!I40&amp;" "&amp;'Полный список'!J40</f>
        <v>Симион Кирилл</v>
      </c>
      <c r="F40" s="107" t="str">
        <f>'Полный список'!N40</f>
        <v>Санкт-Петербург</v>
      </c>
      <c r="G40" s="25" t="str">
        <f>'Полный список'!O40</f>
        <v>Мазда 3</v>
      </c>
      <c r="H40" s="27" t="str">
        <f>'Полный список'!P40</f>
        <v>Абс, Студ</v>
      </c>
      <c r="I40" s="25"/>
    </row>
    <row r="41" spans="1:9" s="13" customFormat="1" ht="27" customHeight="1">
      <c r="A41" s="18">
        <f t="shared" si="0"/>
        <v>34</v>
      </c>
      <c r="B41" s="27">
        <f>'Полный список'!B41</f>
        <v>37</v>
      </c>
      <c r="C41" s="24" t="str">
        <f>'Полный список'!C41&amp;" "&amp;'Полный список'!D41</f>
        <v>Стрелков Олег</v>
      </c>
      <c r="D41" s="107" t="str">
        <f>'Полный список'!H41</f>
        <v>Санкт-Петербург, г.Ломоносов</v>
      </c>
      <c r="E41" s="25" t="str">
        <f>'Полный список'!I41&amp;" "&amp;'Полный список'!J41</f>
        <v>Блумберг Алексей</v>
      </c>
      <c r="F41" s="107" t="str">
        <f>'Полный список'!N41</f>
        <v>Санкт-Петербург, г.Ломоносов</v>
      </c>
      <c r="G41" s="25">
        <f>'Полный список'!O41</f>
        <v>0</v>
      </c>
      <c r="H41" s="27" t="str">
        <f>'Полный список'!P41</f>
        <v>Абс, Лом</v>
      </c>
      <c r="I41" s="25"/>
    </row>
    <row r="42" spans="1:9" s="13" customFormat="1" ht="17.25" customHeight="1">
      <c r="A42" s="18">
        <f t="shared" si="0"/>
        <v>35</v>
      </c>
      <c r="B42" s="27">
        <f>'Полный список'!B42</f>
        <v>38</v>
      </c>
      <c r="C42" s="24" t="str">
        <f>'Полный список'!C42&amp;" "&amp;'Полный список'!D42</f>
        <v>Ромашев Павел</v>
      </c>
      <c r="D42" s="107" t="str">
        <f>'Полный список'!H42</f>
        <v>Санкт-Петербург</v>
      </c>
      <c r="E42" s="25" t="str">
        <f>'Полный список'!I42&amp;" "&amp;'Полный список'!J42</f>
        <v>Смирнова Лидия</v>
      </c>
      <c r="F42" s="107" t="str">
        <f>'Полный список'!N42</f>
        <v>Санкт-Петербург</v>
      </c>
      <c r="G42" s="25" t="str">
        <f>'Полный список'!O42</f>
        <v>Пежо 206</v>
      </c>
      <c r="H42" s="27" t="str">
        <f>'Полный список'!P42</f>
        <v>Абс, Студ</v>
      </c>
      <c r="I42" s="25" t="s">
        <v>249</v>
      </c>
    </row>
    <row r="43" spans="1:9" s="13" customFormat="1" ht="17.25" customHeight="1">
      <c r="A43" s="18">
        <f t="shared" si="0"/>
        <v>36</v>
      </c>
      <c r="B43" s="27">
        <f>'Полный список'!B43</f>
        <v>39</v>
      </c>
      <c r="C43" s="24" t="str">
        <f>'Полный список'!C43&amp;" "&amp;'Полный список'!D43</f>
        <v>Александрова Екатерина</v>
      </c>
      <c r="D43" s="107" t="str">
        <f>'Полный список'!H43</f>
        <v>Санкт-Петербург</v>
      </c>
      <c r="E43" s="25" t="str">
        <f>'Полный список'!I43&amp;" "&amp;'Полный список'!J43</f>
        <v>Крылов Олег</v>
      </c>
      <c r="F43" s="107" t="str">
        <f>'Полный список'!N43</f>
        <v>Санкт-Петербург</v>
      </c>
      <c r="G43" s="25" t="str">
        <f>'Полный список'!O43</f>
        <v>ВАЗ 2108</v>
      </c>
      <c r="H43" s="27" t="str">
        <f>'Полный список'!P43</f>
        <v>Абс, Студ</v>
      </c>
      <c r="I43" s="25" t="s">
        <v>247</v>
      </c>
    </row>
    <row r="44" spans="1:9" s="13" customFormat="1" ht="17.25" customHeight="1">
      <c r="A44" s="18">
        <f t="shared" si="0"/>
        <v>37</v>
      </c>
      <c r="B44" s="27">
        <f>'Полный список'!B44</f>
        <v>0</v>
      </c>
      <c r="C44" s="24" t="str">
        <f>'Полный список'!C44&amp;" "&amp;'Полный список'!D44</f>
        <v> </v>
      </c>
      <c r="D44" s="107">
        <f>'Полный список'!H44</f>
        <v>0</v>
      </c>
      <c r="E44" s="25" t="str">
        <f>'Полный список'!I44&amp;" "&amp;'Полный список'!J44</f>
        <v> </v>
      </c>
      <c r="F44" s="107">
        <f>'Полный список'!N44</f>
        <v>0</v>
      </c>
      <c r="G44" s="25">
        <f>'Полный список'!O44</f>
        <v>0</v>
      </c>
      <c r="H44" s="27">
        <f>'Полный список'!P44</f>
        <v>0</v>
      </c>
      <c r="I44" s="24"/>
    </row>
    <row r="45" spans="1:9" ht="17.25" customHeight="1">
      <c r="A45" s="18">
        <f t="shared" si="0"/>
        <v>38</v>
      </c>
      <c r="B45" s="27">
        <f>'Полный список'!B45</f>
        <v>0</v>
      </c>
      <c r="C45" s="24" t="str">
        <f>'Полный список'!C45&amp;" "&amp;'Полный список'!D45</f>
        <v> </v>
      </c>
      <c r="D45" s="107">
        <f>'Полный список'!H45</f>
        <v>0</v>
      </c>
      <c r="E45" s="25" t="str">
        <f>'Полный список'!I45&amp;" "&amp;'Полный список'!J45</f>
        <v> </v>
      </c>
      <c r="F45" s="107">
        <f>'Полный список'!N45</f>
        <v>0</v>
      </c>
      <c r="G45" s="25">
        <f>'Полный список'!O45</f>
        <v>0</v>
      </c>
      <c r="H45" s="27">
        <f>'Полный список'!P45</f>
        <v>0</v>
      </c>
      <c r="I45" s="25"/>
    </row>
    <row r="46" spans="1:9" ht="17.25" customHeight="1">
      <c r="A46" s="18">
        <f t="shared" si="0"/>
        <v>39</v>
      </c>
      <c r="B46" s="27">
        <f>'Полный список'!B46</f>
        <v>0</v>
      </c>
      <c r="C46" s="24" t="str">
        <f>'Полный список'!C46&amp;" "&amp;'Полный список'!D46</f>
        <v> </v>
      </c>
      <c r="D46" s="107">
        <f>'Полный список'!H46</f>
        <v>0</v>
      </c>
      <c r="E46" s="25" t="str">
        <f>'Полный список'!I46&amp;" "&amp;'Полный список'!J46</f>
        <v> </v>
      </c>
      <c r="F46" s="107">
        <f>'Полный список'!N46</f>
        <v>0</v>
      </c>
      <c r="G46" s="25">
        <f>'Полный список'!O46</f>
        <v>0</v>
      </c>
      <c r="H46" s="27">
        <f>'Полный список'!P46</f>
        <v>0</v>
      </c>
      <c r="I46" s="25"/>
    </row>
    <row r="47" spans="1:9" ht="17.25" customHeight="1">
      <c r="A47" s="18">
        <f t="shared" si="0"/>
        <v>40</v>
      </c>
      <c r="B47" s="27">
        <f>'Полный список'!B47</f>
        <v>0</v>
      </c>
      <c r="C47" s="24" t="str">
        <f>'Полный список'!C47&amp;" "&amp;'Полный список'!D47</f>
        <v> </v>
      </c>
      <c r="D47" s="107">
        <f>'Полный список'!H47</f>
        <v>0</v>
      </c>
      <c r="E47" s="25" t="str">
        <f>'Полный список'!I47&amp;" "&amp;'Полный список'!J47</f>
        <v> </v>
      </c>
      <c r="F47" s="107">
        <f>'Полный список'!N47</f>
        <v>0</v>
      </c>
      <c r="G47" s="25">
        <f>'Полный список'!O47</f>
        <v>0</v>
      </c>
      <c r="H47" s="27">
        <f>'Полный список'!P47</f>
        <v>0</v>
      </c>
      <c r="I47" s="25"/>
    </row>
    <row r="48" ht="18" customHeight="1"/>
    <row r="49" spans="2:5" ht="18" customHeight="1">
      <c r="B49" s="15" t="s">
        <v>17</v>
      </c>
      <c r="E49" s="15" t="s">
        <v>245</v>
      </c>
    </row>
    <row r="50" ht="18" customHeight="1"/>
    <row r="51" ht="18" customHeight="1">
      <c r="B51" s="21" t="s">
        <v>16</v>
      </c>
    </row>
    <row r="52" ht="18" customHeight="1"/>
    <row r="53" ht="18" customHeight="1"/>
    <row r="54" ht="18" customHeight="1"/>
    <row r="55" ht="18" customHeight="1"/>
    <row r="56" ht="18" customHeight="1"/>
  </sheetData>
  <mergeCells count="9">
    <mergeCell ref="A1:I1"/>
    <mergeCell ref="A4:I4"/>
    <mergeCell ref="I6:I7"/>
    <mergeCell ref="G6:G7"/>
    <mergeCell ref="A6:A7"/>
    <mergeCell ref="B6:B7"/>
    <mergeCell ref="C6:D6"/>
    <mergeCell ref="E6:F6"/>
    <mergeCell ref="H6:H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95" zoomScaleSheetLayoutView="95" workbookViewId="0" topLeftCell="A1">
      <pane ySplit="7" topLeftCell="BM8" activePane="bottomLeft" state="frozen"/>
      <selection pane="topLeft" activeCell="B1" sqref="B1"/>
      <selection pane="bottomLeft" activeCell="A1" sqref="A1:E1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8.75390625" style="4" customWidth="1"/>
    <col min="4" max="5" width="26.75390625" style="4" customWidth="1"/>
    <col min="6" max="7" width="5.75390625" style="0" customWidth="1"/>
  </cols>
  <sheetData>
    <row r="1" spans="1:5" ht="28.5" customHeight="1">
      <c r="A1" s="31" t="s">
        <v>251</v>
      </c>
      <c r="B1" s="31"/>
      <c r="C1" s="31"/>
      <c r="D1" s="31"/>
      <c r="E1" s="31"/>
    </row>
    <row r="2" ht="5.25" customHeight="1"/>
    <row r="3" spans="1:5" ht="21.75" customHeight="1">
      <c r="A3" s="54" t="s">
        <v>12</v>
      </c>
      <c r="B3" s="54"/>
      <c r="C3" s="54"/>
      <c r="D3" s="54"/>
      <c r="E3" s="54"/>
    </row>
    <row r="4" spans="1:5" ht="4.5" customHeight="1">
      <c r="A4" s="74"/>
      <c r="B4" s="74"/>
      <c r="C4" s="74"/>
      <c r="D4" s="74"/>
      <c r="E4" s="74"/>
    </row>
    <row r="5" ht="6.75" customHeight="1" thickBot="1"/>
    <row r="6" spans="1:7" s="12" customFormat="1" ht="63" customHeight="1" thickBot="1">
      <c r="A6" s="49" t="s">
        <v>15</v>
      </c>
      <c r="B6" s="48" t="s">
        <v>14</v>
      </c>
      <c r="C6" s="48" t="s">
        <v>13</v>
      </c>
      <c r="D6" s="48" t="s">
        <v>11</v>
      </c>
      <c r="E6" s="48" t="s">
        <v>10</v>
      </c>
      <c r="F6" s="36" t="s">
        <v>27</v>
      </c>
      <c r="G6" s="36" t="s">
        <v>29</v>
      </c>
    </row>
    <row r="7" spans="1:7" s="12" customFormat="1" ht="3.75" customHeight="1" hidden="1" thickBot="1">
      <c r="A7" s="30"/>
      <c r="B7" s="38"/>
      <c r="C7" s="38"/>
      <c r="D7" s="38"/>
      <c r="E7" s="39"/>
      <c r="F7" s="40"/>
      <c r="G7" s="41"/>
    </row>
    <row r="8" spans="1:7" s="17" customFormat="1" ht="12.75">
      <c r="A8" s="75">
        <v>1</v>
      </c>
      <c r="B8" s="67" t="s">
        <v>248</v>
      </c>
      <c r="C8" s="32">
        <v>6</v>
      </c>
      <c r="D8" s="19" t="str">
        <f>IF(ISBLANK(C8)=FALSE,VLOOKUP(C8,'Уч-ки'!$B$8:$H$47,2,FALSE)," ")</f>
        <v>Мамонтов Александр</v>
      </c>
      <c r="E8" s="19" t="str">
        <f>IF(ISBLANK(C8)=FALSE,VLOOKUP(C8,'Уч-ки'!$B$8:$H$47,4,FALSE)," ")</f>
        <v>Мамонтов Юрий</v>
      </c>
      <c r="F8" s="37" t="str">
        <f>IF(ISBLANK(C8)=FALSE,IF(B8=VLOOKUP(C8,'Уч-ки'!$B$8:$I$47,8,FALSE),"Ок","Ошибка")," ")</f>
        <v>Ок</v>
      </c>
      <c r="G8" s="37" t="str">
        <f>IF(ISBLANK(C8)=FALSE,IF(AND(ISNA(VLOOKUP(C8,$C$7:C7,1,FALSE)),ISNA(VLOOKUP(C8,C9:$C$57,1,FALSE)))=TRUE,"Ок","Ошибка")," ")</f>
        <v>Ок</v>
      </c>
    </row>
    <row r="9" spans="1:7" s="17" customFormat="1" ht="12.75">
      <c r="A9" s="76"/>
      <c r="B9" s="68"/>
      <c r="C9" s="29">
        <v>11</v>
      </c>
      <c r="D9" s="19" t="str">
        <f>IF(ISBLANK(C9)=FALSE,VLOOKUP(C9,'Уч-ки'!$B$8:$H$47,2,FALSE)," ")</f>
        <v>Петровский Валерий</v>
      </c>
      <c r="E9" s="19" t="str">
        <f>IF(ISBLANK(C9)=FALSE,VLOOKUP(C9,'Уч-ки'!$B$8:$H$47,4,FALSE)," ")</f>
        <v>Федорова Ольга</v>
      </c>
      <c r="F9" s="37" t="str">
        <f>IF(ISBLANK(C9)=FALSE,IF(B8=VLOOKUP(C9,'Уч-ки'!$B$8:$I$47,8,FALSE),"Ок","Ошибка")," ")</f>
        <v>Ок</v>
      </c>
      <c r="G9" s="37" t="str">
        <f>IF(ISBLANK(C9)=FALSE,IF(AND(ISNA(VLOOKUP(C9,$C$7:C8,1,FALSE)),ISNA(VLOOKUP(C9,C10:$C$57,1,FALSE)))=TRUE,"Ок","Ошибка")," ")</f>
        <v>Ок</v>
      </c>
    </row>
    <row r="10" spans="1:7" s="17" customFormat="1" ht="12.75">
      <c r="A10" s="76"/>
      <c r="B10" s="68"/>
      <c r="C10" s="29">
        <v>12</v>
      </c>
      <c r="D10" s="19" t="str">
        <f>IF(ISBLANK(C10)=FALSE,VLOOKUP(C10,'Уч-ки'!$B$8:$H$47,2,FALSE)," ")</f>
        <v>Пикиев Мурад</v>
      </c>
      <c r="E10" s="19" t="str">
        <f>IF(ISBLANK(C10)=FALSE,VLOOKUP(C10,'Уч-ки'!$B$8:$H$47,4,FALSE)," ")</f>
        <v>Тютюнников Филипп</v>
      </c>
      <c r="F10" s="37" t="str">
        <f>IF(ISBLANK(C10)=FALSE,IF(B8=VLOOKUP(C10,'Уч-ки'!$B$8:$I$47,8,FALSE),"Ок","Ошибка")," ")</f>
        <v>Ок</v>
      </c>
      <c r="G10" s="37" t="str">
        <f>IF(ISBLANK(C10)=FALSE,IF(AND(ISNA(VLOOKUP(C10,$C$7:C9,1,FALSE)),ISNA(VLOOKUP(C10,C11:$C$57,1,FALSE)))=TRUE,"Ок","Ошибка")," ")</f>
        <v>Ок</v>
      </c>
    </row>
    <row r="11" spans="1:7" s="17" customFormat="1" ht="12.75">
      <c r="A11" s="76"/>
      <c r="B11" s="68"/>
      <c r="C11" s="29"/>
      <c r="D11" s="19" t="str">
        <f>IF(ISBLANK(C11)=FALSE,VLOOKUP(C11,'Уч-ки'!$B$8:$H$47,2,FALSE)," ")</f>
        <v> </v>
      </c>
      <c r="E11" s="19" t="str">
        <f>IF(ISBLANK(C11)=FALSE,VLOOKUP(C11,'Уч-ки'!$B$8:$H$47,4,FALSE)," ")</f>
        <v> </v>
      </c>
      <c r="F11" s="37" t="str">
        <f>IF(ISBLANK(C11)=FALSE,IF(B8=VLOOKUP(C11,'Уч-ки'!$B$8:$I$47,8,FALSE),"Ок","Ошибка")," ")</f>
        <v> </v>
      </c>
      <c r="G11" s="37" t="str">
        <f>IF(ISBLANK(C11)=FALSE,IF(AND(ISNA(VLOOKUP(C11,$C$7:C10,1,FALSE)),ISNA(VLOOKUP(C11,C12:$C$57,1,FALSE)))=TRUE,"Ок","Ошибка")," ")</f>
        <v> </v>
      </c>
    </row>
    <row r="12" spans="1:7" s="17" customFormat="1" ht="13.5" thickBot="1">
      <c r="A12" s="77"/>
      <c r="B12" s="69"/>
      <c r="C12" s="33"/>
      <c r="D12" s="19" t="str">
        <f>IF(ISBLANK(C12)=FALSE,VLOOKUP(C12,'Уч-ки'!$B$8:$H$47,2,FALSE)," ")</f>
        <v> </v>
      </c>
      <c r="E12" s="19" t="str">
        <f>IF(ISBLANK(C12)=FALSE,VLOOKUP(C12,'Уч-ки'!$B$8:$H$47,4,FALSE)," ")</f>
        <v> </v>
      </c>
      <c r="F12" s="37" t="str">
        <f>IF(ISBLANK(C12)=FALSE,IF(B8=VLOOKUP(C12,'Уч-ки'!$B$8:$I$47,8,FALSE),"Ок","Ошибка")," ")</f>
        <v> </v>
      </c>
      <c r="G12" s="37" t="str">
        <f>IF(ISBLANK(C12)=FALSE,IF(AND(ISNA(VLOOKUP(C12,$C$7:C11,1,FALSE)),ISNA(VLOOKUP(C12,C13:$C$57,1,FALSE)))=TRUE,"Ок","Ошибка")," ")</f>
        <v> </v>
      </c>
    </row>
    <row r="13" spans="1:7" ht="12.75">
      <c r="A13" s="64">
        <f>1+A8</f>
        <v>2</v>
      </c>
      <c r="B13" s="70" t="s">
        <v>25</v>
      </c>
      <c r="C13" s="34">
        <v>8</v>
      </c>
      <c r="D13" s="19" t="str">
        <f>IF(ISBLANK(C13)=FALSE,VLOOKUP(C13,'Уч-ки'!$B$8:$H$47,2,FALSE)," ")</f>
        <v>Орлова Ольга</v>
      </c>
      <c r="E13" s="19" t="str">
        <f>IF(ISBLANK(C13)=FALSE,VLOOKUP(C13,'Уч-ки'!$B$8:$H$47,4,FALSE)," ")</f>
        <v>Деулина Полина</v>
      </c>
      <c r="F13" s="37" t="str">
        <f>IF(ISBLANK(C13)=FALSE,IF(B13=VLOOKUP(C13,'Уч-ки'!$B$8:$I$47,8,FALSE),"Ок","Ошибка")," ")</f>
        <v>Ок</v>
      </c>
      <c r="G13" s="37" t="str">
        <f>IF(ISBLANK(C13)=FALSE,IF(AND(ISNA(VLOOKUP(C13,$C$7:C12,1,FALSE)),ISNA(VLOOKUP(C13,C14:$C$57,1,FALSE)))=TRUE,"Ок","Ошибка")," ")</f>
        <v>Ок</v>
      </c>
    </row>
    <row r="14" spans="1:7" ht="12.75">
      <c r="A14" s="65"/>
      <c r="B14" s="71"/>
      <c r="C14" s="20">
        <v>15</v>
      </c>
      <c r="D14" s="19" t="str">
        <f>IF(ISBLANK(C14)=FALSE,VLOOKUP(C14,'Уч-ки'!$B$8:$H$47,2,FALSE)," ")</f>
        <v>Терещенков Валентин</v>
      </c>
      <c r="E14" s="19" t="str">
        <f>IF(ISBLANK(C14)=FALSE,VLOOKUP(C14,'Уч-ки'!$B$8:$H$47,4,FALSE)," ")</f>
        <v>Козлов  Сергей</v>
      </c>
      <c r="F14" s="37" t="str">
        <f>IF(ISBLANK(C14)=FALSE,IF(B13=VLOOKUP(C14,'Уч-ки'!$B$8:$I$47,8,FALSE),"Ок","Ошибка")," ")</f>
        <v>Ок</v>
      </c>
      <c r="G14" s="37" t="str">
        <f>IF(ISBLANK(C14)=FALSE,IF(AND(ISNA(VLOOKUP(C14,$C$7:C13,1,FALSE)),ISNA(VLOOKUP(C14,C15:$C$57,1,FALSE)))=TRUE,"Ок","Ошибка")," ")</f>
        <v>Ок</v>
      </c>
    </row>
    <row r="15" spans="1:7" ht="12.75">
      <c r="A15" s="65"/>
      <c r="B15" s="71"/>
      <c r="C15" s="20">
        <v>13</v>
      </c>
      <c r="D15" s="19" t="str">
        <f>IF(ISBLANK(C15)=FALSE,VLOOKUP(C15,'Уч-ки'!$B$8:$H$47,2,FALSE)," ")</f>
        <v>Соболев Сергей</v>
      </c>
      <c r="E15" s="19" t="str">
        <f>IF(ISBLANK(C15)=FALSE,VLOOKUP(C15,'Уч-ки'!$B$8:$H$47,4,FALSE)," ")</f>
        <v>Соболев Егор</v>
      </c>
      <c r="F15" s="37" t="str">
        <f>IF(ISBLANK(C15)=FALSE,IF(B13=VLOOKUP(C15,'Уч-ки'!$B$8:$I$47,8,FALSE),"Ок","Ошибка")," ")</f>
        <v>Ок</v>
      </c>
      <c r="G15" s="37" t="str">
        <f>IF(ISBLANK(C15)=FALSE,IF(AND(ISNA(VLOOKUP(C15,$C$7:C14,1,FALSE)),ISNA(VLOOKUP(C15,C16:$C$57,1,FALSE)))=TRUE,"Ок","Ошибка")," ")</f>
        <v>Ок</v>
      </c>
    </row>
    <row r="16" spans="1:7" ht="12.75">
      <c r="A16" s="65"/>
      <c r="B16" s="71"/>
      <c r="C16" s="20"/>
      <c r="D16" s="19" t="str">
        <f>IF(ISBLANK(C16)=FALSE,VLOOKUP(C16,'Уч-ки'!$B$8:$H$47,2,FALSE)," ")</f>
        <v> </v>
      </c>
      <c r="E16" s="19" t="str">
        <f>IF(ISBLANK(C16)=FALSE,VLOOKUP(C16,'Уч-ки'!$B$8:$H$47,4,FALSE)," ")</f>
        <v> </v>
      </c>
      <c r="F16" s="37" t="str">
        <f>IF(ISBLANK(C16)=FALSE,IF(B13=VLOOKUP(C16,'Уч-ки'!$B$8:$I$47,8,FALSE),"Ок","Ошибка")," ")</f>
        <v> </v>
      </c>
      <c r="G16" s="37" t="str">
        <f>IF(ISBLANK(C16)=FALSE,IF(AND(ISNA(VLOOKUP(C16,$C$7:C15,1,FALSE)),ISNA(VLOOKUP(C16,C17:$C$57,1,FALSE)))=TRUE,"Ок","Ошибка")," ")</f>
        <v> </v>
      </c>
    </row>
    <row r="17" spans="1:7" ht="13.5" thickBot="1">
      <c r="A17" s="66"/>
      <c r="B17" s="72"/>
      <c r="C17" s="35"/>
      <c r="D17" s="19" t="str">
        <f>IF(ISBLANK(C17)=FALSE,VLOOKUP(C17,'Уч-ки'!$B$8:$H$47,2,FALSE)," ")</f>
        <v> </v>
      </c>
      <c r="E17" s="19" t="str">
        <f>IF(ISBLANK(C17)=FALSE,VLOOKUP(C17,'Уч-ки'!$B$8:$H$47,4,FALSE)," ")</f>
        <v> </v>
      </c>
      <c r="F17" s="37" t="str">
        <f>IF(ISBLANK(C17)=FALSE,IF(B13=VLOOKUP(C17,'Уч-ки'!$B$8:$I$47,8,FALSE),"Ок","Ошибка")," ")</f>
        <v> </v>
      </c>
      <c r="G17" s="37" t="str">
        <f>IF(ISBLANK(C17)=FALSE,IF(AND(ISNA(VLOOKUP(C17,$C$7:C16,1,FALSE)),ISNA(VLOOKUP(C17,C18:$C$57,1,FALSE)))=TRUE,"Ок","Ошибка")," ")</f>
        <v> </v>
      </c>
    </row>
    <row r="18" spans="1:7" ht="12.75">
      <c r="A18" s="64">
        <f>1+A13</f>
        <v>3</v>
      </c>
      <c r="B18" s="67" t="s">
        <v>24</v>
      </c>
      <c r="C18" s="34">
        <v>14</v>
      </c>
      <c r="D18" s="19" t="str">
        <f>IF(ISBLANK(C18)=FALSE,VLOOKUP(C18,'Уч-ки'!$B$8:$H$47,2,FALSE)," ")</f>
        <v>Тверитинов Павел</v>
      </c>
      <c r="E18" s="19" t="str">
        <f>IF(ISBLANK(C18)=FALSE,VLOOKUP(C18,'Уч-ки'!$B$8:$H$47,4,FALSE)," ")</f>
        <v>Шаров Виктор</v>
      </c>
      <c r="F18" s="37" t="str">
        <f>IF(ISBLANK(C18)=FALSE,IF(B18=VLOOKUP(C18,'Уч-ки'!$B$8:$I$47,8,FALSE),"Ок","Ошибка")," ")</f>
        <v>Ок</v>
      </c>
      <c r="G18" s="37" t="str">
        <f>IF(ISBLANK(C18)=FALSE,IF(AND(ISNA(VLOOKUP(C18,$C$7:C17,1,FALSE)),ISNA(VLOOKUP(C18,C19:$C$57,1,FALSE)))=TRUE,"Ок","Ошибка")," ")</f>
        <v>Ок</v>
      </c>
    </row>
    <row r="19" spans="1:7" ht="12.75">
      <c r="A19" s="65"/>
      <c r="B19" s="68"/>
      <c r="C19" s="20">
        <v>17</v>
      </c>
      <c r="D19" s="19" t="str">
        <f>IF(ISBLANK(C19)=FALSE,VLOOKUP(C19,'Уч-ки'!$B$8:$H$47,2,FALSE)," ")</f>
        <v>Фомин Антон</v>
      </c>
      <c r="E19" s="19" t="str">
        <f>IF(ISBLANK(C19)=FALSE,VLOOKUP(C19,'Уч-ки'!$B$8:$H$47,4,FALSE)," ")</f>
        <v>Елисеев Евгений</v>
      </c>
      <c r="F19" s="37" t="str">
        <f>IF(ISBLANK(C19)=FALSE,IF(B18=VLOOKUP(C19,'Уч-ки'!$B$8:$I$47,8,FALSE),"Ок","Ошибка")," ")</f>
        <v>Ок</v>
      </c>
      <c r="G19" s="37" t="str">
        <f>IF(ISBLANK(C19)=FALSE,IF(AND(ISNA(VLOOKUP(C19,$C$7:C18,1,FALSE)),ISNA(VLOOKUP(C19,C20:$C$57,1,FALSE)))=TRUE,"Ок","Ошибка")," ")</f>
        <v>Ок</v>
      </c>
    </row>
    <row r="20" spans="1:7" ht="12.75">
      <c r="A20" s="65"/>
      <c r="B20" s="68"/>
      <c r="C20" s="20"/>
      <c r="D20" s="19" t="str">
        <f>IF(ISBLANK(C20)=FALSE,VLOOKUP(C20,'Уч-ки'!$B$8:$H$47,2,FALSE)," ")</f>
        <v> </v>
      </c>
      <c r="E20" s="19" t="str">
        <f>IF(ISBLANK(C20)=FALSE,VLOOKUP(C20,'Уч-ки'!$B$8:$H$47,4,FALSE)," ")</f>
        <v> </v>
      </c>
      <c r="F20" s="37" t="str">
        <f>IF(ISBLANK(C20)=FALSE,IF(B18=VLOOKUP(C20,'Уч-ки'!$B$8:$I$47,8,FALSE),"Ок","Ошибка")," ")</f>
        <v> </v>
      </c>
      <c r="G20" s="37" t="str">
        <f>IF(ISBLANK(C20)=FALSE,IF(AND(ISNA(VLOOKUP(C20,$C$7:C19,1,FALSE)),ISNA(VLOOKUP(C20,C21:$C$57,1,FALSE)))=TRUE,"Ок","Ошибка")," ")</f>
        <v> </v>
      </c>
    </row>
    <row r="21" spans="1:7" ht="12.75">
      <c r="A21" s="65"/>
      <c r="B21" s="68"/>
      <c r="C21" s="20"/>
      <c r="D21" s="19" t="str">
        <f>IF(ISBLANK(C21)=FALSE,VLOOKUP(C21,'Уч-ки'!$B$8:$H$47,2,FALSE)," ")</f>
        <v> </v>
      </c>
      <c r="E21" s="19" t="str">
        <f>IF(ISBLANK(C21)=FALSE,VLOOKUP(C21,'Уч-ки'!$B$8:$H$47,4,FALSE)," ")</f>
        <v> </v>
      </c>
      <c r="F21" s="37" t="str">
        <f>IF(ISBLANK(C21)=FALSE,IF(B18=VLOOKUP(C21,'Уч-ки'!$B$8:$I$47,8,FALSE),"Ок","Ошибка")," ")</f>
        <v> </v>
      </c>
      <c r="G21" s="37" t="str">
        <f>IF(ISBLANK(C21)=FALSE,IF(AND(ISNA(VLOOKUP(C21,$C$7:C20,1,FALSE)),ISNA(VLOOKUP(C21,C22:$C$57,1,FALSE)))=TRUE,"Ок","Ошибка")," ")</f>
        <v> </v>
      </c>
    </row>
    <row r="22" spans="1:7" ht="13.5" thickBot="1">
      <c r="A22" s="66"/>
      <c r="B22" s="69"/>
      <c r="C22" s="35"/>
      <c r="D22" s="19" t="str">
        <f>IF(ISBLANK(C22)=FALSE,VLOOKUP(C22,'Уч-ки'!$B$8:$H$47,2,FALSE)," ")</f>
        <v> </v>
      </c>
      <c r="E22" s="19" t="str">
        <f>IF(ISBLANK(C22)=FALSE,VLOOKUP(C22,'Уч-ки'!$B$8:$H$47,4,FALSE)," ")</f>
        <v> </v>
      </c>
      <c r="F22" s="37" t="str">
        <f>IF(ISBLANK(C22)=FALSE,IF(B18=VLOOKUP(C22,'Уч-ки'!$B$8:$I$47,8,FALSE),"Ок","Ошибка")," ")</f>
        <v> </v>
      </c>
      <c r="G22" s="37" t="str">
        <f>IF(ISBLANK(C22)=FALSE,IF(AND(ISNA(VLOOKUP(C22,$C$7:C21,1,FALSE)),ISNA(VLOOKUP(C22,C23:$C$57,1,FALSE)))=TRUE,"Ок","Ошибка")," ")</f>
        <v> </v>
      </c>
    </row>
    <row r="23" spans="1:7" ht="12.75">
      <c r="A23" s="64">
        <f>1+A18</f>
        <v>4</v>
      </c>
      <c r="B23" s="70" t="s">
        <v>247</v>
      </c>
      <c r="C23" s="34">
        <v>10</v>
      </c>
      <c r="D23" s="19" t="str">
        <f>IF(ISBLANK(C23)=FALSE,VLOOKUP(C23,'Уч-ки'!$B$8:$H$47,2,FALSE)," ")</f>
        <v>Белобородов Алексей</v>
      </c>
      <c r="E23" s="19" t="str">
        <f>IF(ISBLANK(C23)=FALSE,VLOOKUP(C23,'Уч-ки'!$B$8:$H$47,4,FALSE)," ")</f>
        <v>Синицкий Виталий</v>
      </c>
      <c r="F23" s="37" t="str">
        <f>IF(ISBLANK(C23)=FALSE,IF(B23=VLOOKUP(C23,'Уч-ки'!$B$8:$I$47,8,FALSE),"Ок","Ошибка")," ")</f>
        <v>Ок</v>
      </c>
      <c r="G23" s="37" t="str">
        <f>IF(ISBLANK(C23)=FALSE,IF(AND(ISNA(VLOOKUP(C23,$C$7:C22,1,FALSE)),ISNA(VLOOKUP(C23,C24:$C$57,1,FALSE)))=TRUE,"Ок","Ошибка")," ")</f>
        <v>Ок</v>
      </c>
    </row>
    <row r="24" spans="1:7" ht="12.75">
      <c r="A24" s="65"/>
      <c r="B24" s="71"/>
      <c r="C24" s="20">
        <v>18</v>
      </c>
      <c r="D24" s="19" t="str">
        <f>IF(ISBLANK(C24)=FALSE,VLOOKUP(C24,'Уч-ки'!$B$8:$H$47,2,FALSE)," ")</f>
        <v>Павлов Павел</v>
      </c>
      <c r="E24" s="19" t="str">
        <f>IF(ISBLANK(C24)=FALSE,VLOOKUP(C24,'Уч-ки'!$B$8:$H$47,4,FALSE)," ")</f>
        <v>Крылов Юрий</v>
      </c>
      <c r="F24" s="37" t="str">
        <f>IF(ISBLANK(C24)=FALSE,IF(B23=VLOOKUP(C24,'Уч-ки'!$B$8:$I$47,8,FALSE),"Ок","Ошибка")," ")</f>
        <v>Ок</v>
      </c>
      <c r="G24" s="37" t="str">
        <f>IF(ISBLANK(C24)=FALSE,IF(AND(ISNA(VLOOKUP(C24,$C$7:C23,1,FALSE)),ISNA(VLOOKUP(C24,C25:$C$57,1,FALSE)))=TRUE,"Ок","Ошибка")," ")</f>
        <v>Ок</v>
      </c>
    </row>
    <row r="25" spans="1:7" s="17" customFormat="1" ht="12.75">
      <c r="A25" s="65"/>
      <c r="B25" s="71"/>
      <c r="C25" s="29">
        <v>20</v>
      </c>
      <c r="D25" s="19" t="str">
        <f>IF(ISBLANK(C25)=FALSE,VLOOKUP(C25,'Уч-ки'!$B$8:$H$47,2,FALSE)," ")</f>
        <v>Никонов Вячеслав</v>
      </c>
      <c r="E25" s="19" t="str">
        <f>IF(ISBLANK(C25)=FALSE,VLOOKUP(C25,'Уч-ки'!$B$8:$H$47,4,FALSE)," ")</f>
        <v>Сойтанен Михаил</v>
      </c>
      <c r="F25" s="37" t="str">
        <f>IF(ISBLANK(C25)=FALSE,IF(B23=VLOOKUP(C25,'Уч-ки'!$B$8:$I$47,8,FALSE),"Ок","Ошибка")," ")</f>
        <v>Ок</v>
      </c>
      <c r="G25" s="37" t="str">
        <f>IF(ISBLANK(C25)=FALSE,IF(AND(ISNA(VLOOKUP(C25,$C$7:C24,1,FALSE)),ISNA(VLOOKUP(C25,C26:$C$57,1,FALSE)))=TRUE,"Ок","Ошибка")," ")</f>
        <v>Ок</v>
      </c>
    </row>
    <row r="26" spans="1:7" s="17" customFormat="1" ht="12.75">
      <c r="A26" s="65"/>
      <c r="B26" s="71"/>
      <c r="C26" s="29">
        <v>39</v>
      </c>
      <c r="D26" s="19" t="str">
        <f>IF(ISBLANK(C26)=FALSE,VLOOKUP(C26,'Уч-ки'!$B$8:$H$47,2,FALSE)," ")</f>
        <v>Александрова Екатерина</v>
      </c>
      <c r="E26" s="19" t="str">
        <f>IF(ISBLANK(C26)=FALSE,VLOOKUP(C26,'Уч-ки'!$B$8:$H$47,4,FALSE)," ")</f>
        <v>Крылов Олег</v>
      </c>
      <c r="F26" s="37" t="str">
        <f>IF(ISBLANK(C26)=FALSE,IF(B23=VLOOKUP(C26,'Уч-ки'!$B$8:$I$47,8,FALSE),"Ок","Ошибка")," ")</f>
        <v>Ок</v>
      </c>
      <c r="G26" s="37" t="str">
        <f>IF(ISBLANK(C26)=FALSE,IF(AND(ISNA(VLOOKUP(C26,$C$7:C25,1,FALSE)),ISNA(VLOOKUP(C26,C27:$C$57,1,FALSE)))=TRUE,"Ок","Ошибка")," ")</f>
        <v>Ок</v>
      </c>
    </row>
    <row r="27" spans="1:7" s="17" customFormat="1" ht="13.5" thickBot="1">
      <c r="A27" s="66"/>
      <c r="B27" s="72"/>
      <c r="C27" s="33"/>
      <c r="D27" s="19" t="str">
        <f>IF(ISBLANK(C27)=FALSE,VLOOKUP(C27,'Уч-ки'!$B$8:$H$47,2,FALSE)," ")</f>
        <v> </v>
      </c>
      <c r="E27" s="19" t="str">
        <f>IF(ISBLANK(C27)=FALSE,VLOOKUP(C27,'Уч-ки'!$B$8:$H$47,4,FALSE)," ")</f>
        <v> </v>
      </c>
      <c r="F27" s="37" t="str">
        <f>IF(ISBLANK(C27)=FALSE,IF(B23=VLOOKUP(C27,'Уч-ки'!$B$8:$I$47,8,FALSE),"Ок","Ошибка")," ")</f>
        <v> </v>
      </c>
      <c r="G27" s="37" t="str">
        <f>IF(ISBLANK(C27)=FALSE,IF(AND(ISNA(VLOOKUP(C27,$C$7:C26,1,FALSE)),ISNA(VLOOKUP(C27,C28:$C$57,1,FALSE)))=TRUE,"Ок","Ошибка")," ")</f>
        <v> </v>
      </c>
    </row>
    <row r="28" spans="1:7" s="17" customFormat="1" ht="12.75">
      <c r="A28" s="64">
        <f>1+A23</f>
        <v>5</v>
      </c>
      <c r="B28" s="73" t="s">
        <v>249</v>
      </c>
      <c r="C28" s="32">
        <v>3</v>
      </c>
      <c r="D28" s="19" t="str">
        <f>IF(ISBLANK(C28)=FALSE,VLOOKUP(C28,'Уч-ки'!$B$8:$H$47,2,FALSE)," ")</f>
        <v>Зайков Юрий</v>
      </c>
      <c r="E28" s="19" t="str">
        <f>IF(ISBLANK(C28)=FALSE,VLOOKUP(C28,'Уч-ки'!$B$8:$H$47,4,FALSE)," ")</f>
        <v>Зайкова Екатерина</v>
      </c>
      <c r="F28" s="37" t="str">
        <f>IF(ISBLANK(C28)=FALSE,IF(B28=VLOOKUP(C28,'Уч-ки'!$B$8:$I$47,8,FALSE),"Ок","Ошибка")," ")</f>
        <v>Ок</v>
      </c>
      <c r="G28" s="37" t="str">
        <f>IF(ISBLANK(C28)=FALSE,IF(AND(ISNA(VLOOKUP(C28,$C$7:C27,1,FALSE)),ISNA(VLOOKUP(C28,C29:$C$57,1,FALSE)))=TRUE,"Ок","Ошибка")," ")</f>
        <v>Ок</v>
      </c>
    </row>
    <row r="29" spans="1:7" s="17" customFormat="1" ht="12.75">
      <c r="A29" s="65"/>
      <c r="B29" s="52"/>
      <c r="C29" s="20">
        <v>9</v>
      </c>
      <c r="D29" s="19" t="str">
        <f>IF(ISBLANK(C29)=FALSE,VLOOKUP(C29,'Уч-ки'!$B$8:$H$47,2,FALSE)," ")</f>
        <v>Осадчий Алексей</v>
      </c>
      <c r="E29" s="19" t="str">
        <f>IF(ISBLANK(C29)=FALSE,VLOOKUP(C29,'Уч-ки'!$B$8:$H$47,4,FALSE)," ")</f>
        <v>Жуков Михаил</v>
      </c>
      <c r="F29" s="37" t="str">
        <f>IF(ISBLANK(C29)=FALSE,IF(B28=VLOOKUP(C29,'Уч-ки'!$B$8:$I$47,8,FALSE),"Ок","Ошибка")," ")</f>
        <v>Ок</v>
      </c>
      <c r="G29" s="37" t="str">
        <f>IF(ISBLANK(C29)=FALSE,IF(AND(ISNA(VLOOKUP(C29,$C$7:C28,1,FALSE)),ISNA(VLOOKUP(C29,C30:$C$57,1,FALSE)))=TRUE,"Ок","Ошибка")," ")</f>
        <v>Ок</v>
      </c>
    </row>
    <row r="30" spans="1:7" ht="12.75">
      <c r="A30" s="65"/>
      <c r="B30" s="52"/>
      <c r="C30" s="20">
        <v>16</v>
      </c>
      <c r="D30" s="19" t="str">
        <f>IF(ISBLANK(C30)=FALSE,VLOOKUP(C30,'Уч-ки'!$B$8:$H$47,2,FALSE)," ")</f>
        <v>Федоров Дмитрий</v>
      </c>
      <c r="E30" s="19" t="str">
        <f>IF(ISBLANK(C30)=FALSE,VLOOKUP(C30,'Уч-ки'!$B$8:$H$47,4,FALSE)," ")</f>
        <v>Цимбалюк Ирина</v>
      </c>
      <c r="F30" s="37" t="str">
        <f>IF(ISBLANK(C30)=FALSE,IF(B28=VLOOKUP(C30,'Уч-ки'!$B$8:$I$47,8,FALSE),"Ок","Ошибка")," ")</f>
        <v>Ок</v>
      </c>
      <c r="G30" s="37" t="str">
        <f>IF(ISBLANK(C30)=FALSE,IF(AND(ISNA(VLOOKUP(C30,$C$7:C29,1,FALSE)),ISNA(VLOOKUP(C30,C31:$C$57,1,FALSE)))=TRUE,"Ок","Ошибка")," ")</f>
        <v>Ок</v>
      </c>
    </row>
    <row r="31" spans="1:7" ht="12.75">
      <c r="A31" s="65"/>
      <c r="B31" s="52"/>
      <c r="C31" s="20">
        <v>38</v>
      </c>
      <c r="D31" s="19" t="str">
        <f>IF(ISBLANK(C31)=FALSE,VLOOKUP(C31,'Уч-ки'!$B$8:$H$47,2,FALSE)," ")</f>
        <v>Ромашев Павел</v>
      </c>
      <c r="E31" s="19" t="str">
        <f>IF(ISBLANK(C31)=FALSE,VLOOKUP(C31,'Уч-ки'!$B$8:$H$47,4,FALSE)," ")</f>
        <v>Смирнова Лидия</v>
      </c>
      <c r="F31" s="37" t="str">
        <f>IF(ISBLANK(C31)=FALSE,IF(B28=VLOOKUP(C31,'Уч-ки'!$B$8:$I$47,8,FALSE),"Ок","Ошибка")," ")</f>
        <v>Ок</v>
      </c>
      <c r="G31" s="37" t="str">
        <f>IF(ISBLANK(C31)=FALSE,IF(AND(ISNA(VLOOKUP(C31,$C$7:C30,1,FALSE)),ISNA(VLOOKUP(C31,C32:$C$57,1,FALSE)))=TRUE,"Ок","Ошибка")," ")</f>
        <v>Ок</v>
      </c>
    </row>
    <row r="32" spans="1:7" ht="13.5" thickBot="1">
      <c r="A32" s="66"/>
      <c r="B32" s="53"/>
      <c r="C32" s="35"/>
      <c r="D32" s="19" t="str">
        <f>IF(ISBLANK(C32)=FALSE,VLOOKUP(C32,'Уч-ки'!$B$8:$H$47,2,FALSE)," ")</f>
        <v> </v>
      </c>
      <c r="E32" s="19" t="str">
        <f>IF(ISBLANK(C32)=FALSE,VLOOKUP(C32,'Уч-ки'!$B$8:$H$47,4,FALSE)," ")</f>
        <v> </v>
      </c>
      <c r="F32" s="37" t="str">
        <f>IF(ISBLANK(C32)=FALSE,IF(B28=VLOOKUP(C32,'Уч-ки'!$B$8:$I$47,8,FALSE),"Ок","Ошибка")," ")</f>
        <v> </v>
      </c>
      <c r="G32" s="37" t="str">
        <f>IF(ISBLANK(C32)=FALSE,IF(AND(ISNA(VLOOKUP(C32,$C$7:C31,1,FALSE)),ISNA(VLOOKUP(C32,C33:$C$57,1,FALSE)))=TRUE,"Ок","Ошибка")," ")</f>
        <v> </v>
      </c>
    </row>
    <row r="33" spans="1:7" ht="12.75">
      <c r="A33" s="64">
        <f>1+A28</f>
        <v>6</v>
      </c>
      <c r="B33" s="67" t="s">
        <v>250</v>
      </c>
      <c r="C33" s="34">
        <v>7</v>
      </c>
      <c r="D33" s="19" t="str">
        <f>IF(ISBLANK(C33)=FALSE,VLOOKUP(C33,'Уч-ки'!$B$8:$H$47,2,FALSE)," ")</f>
        <v>Мезенцев Борис</v>
      </c>
      <c r="E33" s="19" t="str">
        <f>IF(ISBLANK(C33)=FALSE,VLOOKUP(C33,'Уч-ки'!$B$8:$H$47,4,FALSE)," ")</f>
        <v>Менде Андрей</v>
      </c>
      <c r="F33" s="37" t="str">
        <f>IF(ISBLANK(C33)=FALSE,IF(B33=VLOOKUP(C33,'Уч-ки'!$B$8:$I$47,8,FALSE),"Ок","Ошибка")," ")</f>
        <v>Ок</v>
      </c>
      <c r="G33" s="37" t="str">
        <f>IF(ISBLANK(C33)=FALSE,IF(AND(ISNA(VLOOKUP(C33,$C$7:C32,1,FALSE)),ISNA(VLOOKUP(C33,C34:$C$57,1,FALSE)))=TRUE,"Ок","Ошибка")," ")</f>
        <v>Ок</v>
      </c>
    </row>
    <row r="34" spans="1:7" ht="12.75">
      <c r="A34" s="65"/>
      <c r="B34" s="68"/>
      <c r="C34" s="20">
        <v>19</v>
      </c>
      <c r="D34" s="19" t="str">
        <f>IF(ISBLANK(C34)=FALSE,VLOOKUP(C34,'Уч-ки'!$B$8:$H$47,2,FALSE)," ")</f>
        <v>Докусов Юрий</v>
      </c>
      <c r="E34" s="19" t="str">
        <f>IF(ISBLANK(C34)=FALSE,VLOOKUP(C34,'Уч-ки'!$B$8:$H$47,4,FALSE)," ")</f>
        <v>Целярицкий Андрей</v>
      </c>
      <c r="F34" s="37" t="str">
        <f>IF(ISBLANK(C34)=FALSE,IF(B33=VLOOKUP(C34,'Уч-ки'!$B$8:$I$47,8,FALSE),"Ок","Ошибка")," ")</f>
        <v>Ок</v>
      </c>
      <c r="G34" s="37" t="str">
        <f>IF(ISBLANK(C34)=FALSE,IF(AND(ISNA(VLOOKUP(C34,$C$7:C33,1,FALSE)),ISNA(VLOOKUP(C34,C35:$C$57,1,FALSE)))=TRUE,"Ок","Ошибка")," ")</f>
        <v>Ок</v>
      </c>
    </row>
    <row r="35" spans="1:7" ht="12.75">
      <c r="A35" s="65"/>
      <c r="B35" s="68"/>
      <c r="C35" s="20">
        <v>21</v>
      </c>
      <c r="D35" s="19" t="str">
        <f>IF(ISBLANK(C35)=FALSE,VLOOKUP(C35,'Уч-ки'!$B$8:$H$47,2,FALSE)," ")</f>
        <v>Широков Константин</v>
      </c>
      <c r="E35" s="19" t="str">
        <f>IF(ISBLANK(C35)=FALSE,VLOOKUP(C35,'Уч-ки'!$B$8:$H$47,4,FALSE)," ")</f>
        <v>Доспехова Мария</v>
      </c>
      <c r="F35" s="37" t="str">
        <f>IF(ISBLANK(C35)=FALSE,IF(B33=VLOOKUP(C35,'Уч-ки'!$B$8:$I$47,8,FALSE),"Ок","Ошибка")," ")</f>
        <v>Ок</v>
      </c>
      <c r="G35" s="37" t="str">
        <f>IF(ISBLANK(C35)=FALSE,IF(AND(ISNA(VLOOKUP(C35,$C$7:C34,1,FALSE)),ISNA(VLOOKUP(C35,C36:$C$57,1,FALSE)))=TRUE,"Ок","Ошибка")," ")</f>
        <v>Ок</v>
      </c>
    </row>
    <row r="36" spans="1:7" ht="12.75">
      <c r="A36" s="65"/>
      <c r="B36" s="68"/>
      <c r="C36" s="20"/>
      <c r="D36" s="19" t="str">
        <f>IF(ISBLANK(C36)=FALSE,VLOOKUP(C36,'Уч-ки'!$B$8:$H$47,2,FALSE)," ")</f>
        <v> </v>
      </c>
      <c r="E36" s="19" t="str">
        <f>IF(ISBLANK(C36)=FALSE,VLOOKUP(C36,'Уч-ки'!$B$8:$H$47,4,FALSE)," ")</f>
        <v> </v>
      </c>
      <c r="F36" s="37" t="str">
        <f>IF(ISBLANK(C36)=FALSE,IF(B33=VLOOKUP(C36,'Уч-ки'!$B$8:$I$47,8,FALSE),"Ок","Ошибка")," ")</f>
        <v> </v>
      </c>
      <c r="G36" s="37" t="str">
        <f>IF(ISBLANK(C36)=FALSE,IF(AND(ISNA(VLOOKUP(C36,$C$7:C35,1,FALSE)),ISNA(VLOOKUP(C36,C37:$C$57,1,FALSE)))=TRUE,"Ок","Ошибка")," ")</f>
        <v> </v>
      </c>
    </row>
    <row r="37" spans="1:7" ht="13.5" thickBot="1">
      <c r="A37" s="66"/>
      <c r="B37" s="69"/>
      <c r="C37" s="35"/>
      <c r="D37" s="19" t="str">
        <f>IF(ISBLANK(C37)=FALSE,VLOOKUP(C37,'Уч-ки'!$B$8:$H$47,2,FALSE)," ")</f>
        <v> </v>
      </c>
      <c r="E37" s="19" t="str">
        <f>IF(ISBLANK(C37)=FALSE,VLOOKUP(C37,'Уч-ки'!$B$8:$H$47,4,FALSE)," ")</f>
        <v> </v>
      </c>
      <c r="F37" s="37" t="str">
        <f>IF(ISBLANK(C37)=FALSE,IF(B33=VLOOKUP(C37,'Уч-ки'!$B$8:$I$47,8,FALSE),"Ок","Ошибка")," ")</f>
        <v> </v>
      </c>
      <c r="G37" s="37" t="str">
        <f>IF(ISBLANK(C37)=FALSE,IF(AND(ISNA(VLOOKUP(C37,$C$7:C36,1,FALSE)),ISNA(VLOOKUP(C37,C38:$C$57,1,FALSE)))=TRUE,"Ок","Ошибка")," ")</f>
        <v> </v>
      </c>
    </row>
    <row r="38" spans="1:7" ht="12.75">
      <c r="A38" s="64">
        <f>1+A33</f>
        <v>7</v>
      </c>
      <c r="B38" s="67"/>
      <c r="C38" s="34"/>
      <c r="D38" s="19" t="str">
        <f>IF(ISBLANK(C38)=FALSE,VLOOKUP(C38,'Уч-ки'!$B$8:$H$47,2,FALSE)," ")</f>
        <v> </v>
      </c>
      <c r="E38" s="19" t="str">
        <f>IF(ISBLANK(C38)=FALSE,VLOOKUP(C38,'Уч-ки'!$B$8:$H$47,4,FALSE)," ")</f>
        <v> </v>
      </c>
      <c r="F38" s="37" t="str">
        <f>IF(ISBLANK(C38)=FALSE,IF(B38=VLOOKUP(C38,'Уч-ки'!$B$8:$I$47,8,FALSE),"Ок","Ошибка")," ")</f>
        <v> </v>
      </c>
      <c r="G38" s="37" t="str">
        <f>IF(ISBLANK(C38)=FALSE,IF(AND(ISNA(VLOOKUP(C38,$C$7:C37,1,FALSE)),ISNA(VLOOKUP(C38,C39:$C$57,1,FALSE)))=TRUE,"Ок","Ошибка")," ")</f>
        <v> </v>
      </c>
    </row>
    <row r="39" spans="1:7" ht="12.75">
      <c r="A39" s="65"/>
      <c r="B39" s="68"/>
      <c r="C39" s="20"/>
      <c r="D39" s="19" t="str">
        <f>IF(ISBLANK(C39)=FALSE,VLOOKUP(C39,'Уч-ки'!$B$8:$H$47,2,FALSE)," ")</f>
        <v> </v>
      </c>
      <c r="E39" s="19" t="str">
        <f>IF(ISBLANK(C39)=FALSE,VLOOKUP(C39,'Уч-ки'!$B$8:$H$47,4,FALSE)," ")</f>
        <v> </v>
      </c>
      <c r="F39" s="37" t="str">
        <f>IF(ISBLANK(C39)=FALSE,IF(B38=VLOOKUP(C39,'Уч-ки'!$B$8:$I$47,8,FALSE),"Ок","Ошибка")," ")</f>
        <v> </v>
      </c>
      <c r="G39" s="37" t="str">
        <f>IF(ISBLANK(C39)=FALSE,IF(AND(ISNA(VLOOKUP(C39,$C$7:C38,1,FALSE)),ISNA(VLOOKUP(C39,C40:$C$57,1,FALSE)))=TRUE,"Ок","Ошибка")," ")</f>
        <v> </v>
      </c>
    </row>
    <row r="40" spans="1:7" ht="12.75">
      <c r="A40" s="65"/>
      <c r="B40" s="68"/>
      <c r="C40" s="20"/>
      <c r="D40" s="19" t="str">
        <f>IF(ISBLANK(C40)=FALSE,VLOOKUP(C40,'Уч-ки'!$B$8:$H$47,2,FALSE)," ")</f>
        <v> </v>
      </c>
      <c r="E40" s="19" t="str">
        <f>IF(ISBLANK(C40)=FALSE,VLOOKUP(C40,'Уч-ки'!$B$8:$H$47,4,FALSE)," ")</f>
        <v> </v>
      </c>
      <c r="F40" s="37" t="str">
        <f>IF(ISBLANK(C40)=FALSE,IF(B38=VLOOKUP(C40,'Уч-ки'!$B$8:$I$47,8,FALSE),"Ок","Ошибка")," ")</f>
        <v> </v>
      </c>
      <c r="G40" s="37" t="str">
        <f>IF(ISBLANK(C40)=FALSE,IF(AND(ISNA(VLOOKUP(C40,$C$7:C39,1,FALSE)),ISNA(VLOOKUP(C40,C41:$C$57,1,FALSE)))=TRUE,"Ок","Ошибка")," ")</f>
        <v> </v>
      </c>
    </row>
    <row r="41" spans="1:7" s="17" customFormat="1" ht="12.75">
      <c r="A41" s="65"/>
      <c r="B41" s="68"/>
      <c r="C41" s="20"/>
      <c r="D41" s="19" t="str">
        <f>IF(ISBLANK(C41)=FALSE,VLOOKUP(C41,'Уч-ки'!$B$8:$H$47,2,FALSE)," ")</f>
        <v> </v>
      </c>
      <c r="E41" s="19" t="str">
        <f>IF(ISBLANK(C41)=FALSE,VLOOKUP(C41,'Уч-ки'!$B$8:$H$47,4,FALSE)," ")</f>
        <v> </v>
      </c>
      <c r="F41" s="37" t="str">
        <f>IF(ISBLANK(C41)=FALSE,IF(B38=VLOOKUP(C41,'Уч-ки'!$B$8:$I$47,8,FALSE),"Ок","Ошибка")," ")</f>
        <v> </v>
      </c>
      <c r="G41" s="37" t="str">
        <f>IF(ISBLANK(C41)=FALSE,IF(AND(ISNA(VLOOKUP(C41,$C$7:C40,1,FALSE)),ISNA(VLOOKUP(C41,C42:$C$57,1,FALSE)))=TRUE,"Ок","Ошибка")," ")</f>
        <v> </v>
      </c>
    </row>
    <row r="42" spans="1:7" s="17" customFormat="1" ht="13.5" thickBot="1">
      <c r="A42" s="66"/>
      <c r="B42" s="69"/>
      <c r="C42" s="35"/>
      <c r="D42" s="19" t="str">
        <f>IF(ISBLANK(C42)=FALSE,VLOOKUP(C42,'Уч-ки'!$B$8:$H$47,2,FALSE)," ")</f>
        <v> </v>
      </c>
      <c r="E42" s="19" t="str">
        <f>IF(ISBLANK(C42)=FALSE,VLOOKUP(C42,'Уч-ки'!$B$8:$H$47,4,FALSE)," ")</f>
        <v> </v>
      </c>
      <c r="F42" s="37" t="str">
        <f>IF(ISBLANK(C42)=FALSE,IF(B38=VLOOKUP(C42,'Уч-ки'!$B$8:$I$47,8,FALSE),"Ок","Ошибка")," ")</f>
        <v> </v>
      </c>
      <c r="G42" s="37" t="str">
        <f>IF(ISBLANK(C42)=FALSE,IF(AND(ISNA(VLOOKUP(C42,$C$7:C41,1,FALSE)),ISNA(VLOOKUP(C42,C43:$C$57,1,FALSE)))=TRUE,"Ок","Ошибка")," ")</f>
        <v> </v>
      </c>
    </row>
    <row r="43" spans="1:7" s="17" customFormat="1" ht="12.75">
      <c r="A43" s="64">
        <f>1+A38</f>
        <v>8</v>
      </c>
      <c r="B43" s="67"/>
      <c r="C43" s="34"/>
      <c r="D43" s="19" t="str">
        <f>IF(ISBLANK(C43)=FALSE,VLOOKUP(C43,'Уч-ки'!$B$8:$H$47,2,FALSE)," ")</f>
        <v> </v>
      </c>
      <c r="E43" s="19" t="str">
        <f>IF(ISBLANK(C43)=FALSE,VLOOKUP(C43,'Уч-ки'!$B$8:$H$47,4,FALSE)," ")</f>
        <v> </v>
      </c>
      <c r="F43" s="37" t="str">
        <f>IF(ISBLANK(C43)=FALSE,IF(B43=VLOOKUP(C43,'Уч-ки'!$B$8:$I$47,8,FALSE),"Ок","Ошибка")," ")</f>
        <v> </v>
      </c>
      <c r="G43" s="37" t="str">
        <f>IF(ISBLANK(C43)=FALSE,IF(AND(ISNA(VLOOKUP(C43,$C$7:C42,1,FALSE)),ISNA(VLOOKUP(C43,C44:$C$57,1,FALSE)))=TRUE,"Ок","Ошибка")," ")</f>
        <v> </v>
      </c>
    </row>
    <row r="44" spans="1:7" s="17" customFormat="1" ht="12.75">
      <c r="A44" s="65"/>
      <c r="B44" s="68"/>
      <c r="C44" s="20"/>
      <c r="D44" s="19" t="str">
        <f>IF(ISBLANK(C44)=FALSE,VLOOKUP(C44,'Уч-ки'!$B$8:$H$47,2,FALSE)," ")</f>
        <v> </v>
      </c>
      <c r="E44" s="19" t="str">
        <f>IF(ISBLANK(C44)=FALSE,VLOOKUP(C44,'Уч-ки'!$B$8:$H$47,4,FALSE)," ")</f>
        <v> </v>
      </c>
      <c r="F44" s="37" t="str">
        <f>IF(ISBLANK(C44)=FALSE,IF(B43=VLOOKUP(C44,'Уч-ки'!$B$8:$I$47,8,FALSE),"Ок","Ошибка")," ")</f>
        <v> </v>
      </c>
      <c r="G44" s="37" t="str">
        <f>IF(ISBLANK(C44)=FALSE,IF(AND(ISNA(VLOOKUP(C44,$C$7:C43,1,FALSE)),ISNA(VLOOKUP(C44,C45:$C$57,1,FALSE)))=TRUE,"Ок","Ошибка")," ")</f>
        <v> </v>
      </c>
    </row>
    <row r="45" spans="1:7" s="17" customFormat="1" ht="12.75">
      <c r="A45" s="65"/>
      <c r="B45" s="68"/>
      <c r="C45" s="20"/>
      <c r="D45" s="19" t="str">
        <f>IF(ISBLANK(C45)=FALSE,VLOOKUP(C45,'Уч-ки'!$B$8:$H$47,2,FALSE)," ")</f>
        <v> </v>
      </c>
      <c r="E45" s="19" t="str">
        <f>IF(ISBLANK(C45)=FALSE,VLOOKUP(C45,'Уч-ки'!$B$8:$H$47,4,FALSE)," ")</f>
        <v> </v>
      </c>
      <c r="F45" s="37" t="str">
        <f>IF(ISBLANK(C45)=FALSE,IF(B43=VLOOKUP(C45,'Уч-ки'!$B$8:$I$47,8,FALSE),"Ок","Ошибка")," ")</f>
        <v> </v>
      </c>
      <c r="G45" s="37" t="str">
        <f>IF(ISBLANK(C45)=FALSE,IF(AND(ISNA(VLOOKUP(C45,$C$7:C44,1,FALSE)),ISNA(VLOOKUP(C45,C46:$C$57,1,FALSE)))=TRUE,"Ок","Ошибка")," ")</f>
        <v> </v>
      </c>
    </row>
    <row r="46" spans="1:7" s="17" customFormat="1" ht="12.75">
      <c r="A46" s="65"/>
      <c r="B46" s="68"/>
      <c r="C46" s="20"/>
      <c r="D46" s="19" t="str">
        <f>IF(ISBLANK(C46)=FALSE,VLOOKUP(C46,'Уч-ки'!$B$8:$H$47,2,FALSE)," ")</f>
        <v> </v>
      </c>
      <c r="E46" s="19" t="str">
        <f>IF(ISBLANK(C46)=FALSE,VLOOKUP(C46,'Уч-ки'!$B$8:$H$47,4,FALSE)," ")</f>
        <v> </v>
      </c>
      <c r="F46" s="37" t="str">
        <f>IF(ISBLANK(C46)=FALSE,IF(B43=VLOOKUP(C46,'Уч-ки'!$B$8:$I$47,8,FALSE),"Ок","Ошибка")," ")</f>
        <v> </v>
      </c>
      <c r="G46" s="37" t="str">
        <f>IF(ISBLANK(C46)=FALSE,IF(AND(ISNA(VLOOKUP(C46,$C$7:C45,1,FALSE)),ISNA(VLOOKUP(C46,C47:$C$57,1,FALSE)))=TRUE,"Ок","Ошибка")," ")</f>
        <v> </v>
      </c>
    </row>
    <row r="47" spans="1:7" s="17" customFormat="1" ht="13.5" thickBot="1">
      <c r="A47" s="66"/>
      <c r="B47" s="69"/>
      <c r="C47" s="35"/>
      <c r="D47" s="19" t="str">
        <f>IF(ISBLANK(C47)=FALSE,VLOOKUP(C47,'Уч-ки'!$B$8:$H$47,2,FALSE)," ")</f>
        <v> </v>
      </c>
      <c r="E47" s="19" t="str">
        <f>IF(ISBLANK(C47)=FALSE,VLOOKUP(C47,'Уч-ки'!$B$8:$H$47,4,FALSE)," ")</f>
        <v> </v>
      </c>
      <c r="F47" s="37" t="str">
        <f>IF(ISBLANK(C47)=FALSE,IF(B43=VLOOKUP(C47,'Уч-ки'!$B$8:$I$47,8,FALSE),"Ок","Ошибка")," ")</f>
        <v> </v>
      </c>
      <c r="G47" s="37" t="str">
        <f>IF(ISBLANK(C47)=FALSE,IF(AND(ISNA(VLOOKUP(C47,$C$7:C46,1,FALSE)),ISNA(VLOOKUP(C47,C48:$C$57,1,FALSE)))=TRUE,"Ок","Ошибка")," ")</f>
        <v> </v>
      </c>
    </row>
    <row r="48" spans="1:7" s="17" customFormat="1" ht="12.75">
      <c r="A48" s="64">
        <f>1+A43</f>
        <v>9</v>
      </c>
      <c r="B48" s="67"/>
      <c r="C48" s="34"/>
      <c r="D48" s="19" t="str">
        <f>IF(ISBLANK(C48)=FALSE,VLOOKUP(C48,'Уч-ки'!$B$8:$H$47,2,FALSE)," ")</f>
        <v> </v>
      </c>
      <c r="E48" s="19" t="str">
        <f>IF(ISBLANK(C48)=FALSE,VLOOKUP(C48,'Уч-ки'!$B$8:$H$47,4,FALSE)," ")</f>
        <v> </v>
      </c>
      <c r="F48" s="37" t="str">
        <f>IF(ISBLANK(C48)=FALSE,IF(B48=VLOOKUP(C48,'Уч-ки'!$B$8:$I$47,8,FALSE),"Ок","Ошибка")," ")</f>
        <v> </v>
      </c>
      <c r="G48" s="37" t="str">
        <f>IF(ISBLANK(C48)=FALSE,IF(AND(ISNA(VLOOKUP(C48,$C$7:C47,1,FALSE)),ISNA(VLOOKUP(C48,C49:$C$57,1,FALSE)))=TRUE,"Ок","Ошибка")," ")</f>
        <v> </v>
      </c>
    </row>
    <row r="49" spans="1:7" s="17" customFormat="1" ht="12.75">
      <c r="A49" s="65"/>
      <c r="B49" s="68"/>
      <c r="C49" s="20"/>
      <c r="D49" s="19" t="str">
        <f>IF(ISBLANK(C49)=FALSE,VLOOKUP(C49,'Уч-ки'!$B$8:$H$47,2,FALSE)," ")</f>
        <v> </v>
      </c>
      <c r="E49" s="19" t="str">
        <f>IF(ISBLANK(C49)=FALSE,VLOOKUP(C49,'Уч-ки'!$B$8:$H$47,4,FALSE)," ")</f>
        <v> </v>
      </c>
      <c r="F49" s="37" t="str">
        <f>IF(ISBLANK(C49)=FALSE,IF(B48=VLOOKUP(C49,'Уч-ки'!$B$8:$I$47,8,FALSE),"Ок","Ошибка")," ")</f>
        <v> </v>
      </c>
      <c r="G49" s="37" t="str">
        <f>IF(ISBLANK(C49)=FALSE,IF(AND(ISNA(VLOOKUP(C49,$C$7:C48,1,FALSE)),ISNA(VLOOKUP(C49,C50:$C$57,1,FALSE)))=TRUE,"Ок","Ошибка")," ")</f>
        <v> </v>
      </c>
    </row>
    <row r="50" spans="1:7" s="17" customFormat="1" ht="12.75">
      <c r="A50" s="65"/>
      <c r="B50" s="68"/>
      <c r="C50" s="20"/>
      <c r="D50" s="19" t="str">
        <f>IF(ISBLANK(C50)=FALSE,VLOOKUP(C50,'Уч-ки'!$B$8:$H$47,2,FALSE)," ")</f>
        <v> </v>
      </c>
      <c r="E50" s="19" t="str">
        <f>IF(ISBLANK(C50)=FALSE,VLOOKUP(C50,'Уч-ки'!$B$8:$H$47,4,FALSE)," ")</f>
        <v> </v>
      </c>
      <c r="F50" s="37" t="str">
        <f>IF(ISBLANK(C50)=FALSE,IF(B48=VLOOKUP(C50,'Уч-ки'!$B$8:$I$47,8,FALSE),"Ок","Ошибка")," ")</f>
        <v> </v>
      </c>
      <c r="G50" s="37" t="str">
        <f>IF(ISBLANK(C50)=FALSE,IF(AND(ISNA(VLOOKUP(C50,$C$7:C49,1,FALSE)),ISNA(VLOOKUP(C50,C51:$C$57,1,FALSE)))=TRUE,"Ок","Ошибка")," ")</f>
        <v> </v>
      </c>
    </row>
    <row r="51" spans="1:7" s="17" customFormat="1" ht="12.75">
      <c r="A51" s="65"/>
      <c r="B51" s="68"/>
      <c r="C51" s="20"/>
      <c r="D51" s="19" t="str">
        <f>IF(ISBLANK(C51)=FALSE,VLOOKUP(C51,'Уч-ки'!$B$8:$H$47,2,FALSE)," ")</f>
        <v> </v>
      </c>
      <c r="E51" s="19" t="str">
        <f>IF(ISBLANK(C51)=FALSE,VLOOKUP(C51,'Уч-ки'!$B$8:$H$47,4,FALSE)," ")</f>
        <v> </v>
      </c>
      <c r="F51" s="37" t="str">
        <f>IF(ISBLANK(C51)=FALSE,IF(B48=VLOOKUP(C51,'Уч-ки'!$B$8:$I$47,8,FALSE),"Ок","Ошибка")," ")</f>
        <v> </v>
      </c>
      <c r="G51" s="37" t="str">
        <f>IF(ISBLANK(C51)=FALSE,IF(AND(ISNA(VLOOKUP(C51,$C$7:C50,1,FALSE)),ISNA(VLOOKUP(C51,C52:$C$57,1,FALSE)))=TRUE,"Ок","Ошибка")," ")</f>
        <v> </v>
      </c>
    </row>
    <row r="52" spans="1:7" s="17" customFormat="1" ht="13.5" thickBot="1">
      <c r="A52" s="66"/>
      <c r="B52" s="69"/>
      <c r="C52" s="35"/>
      <c r="D52" s="19" t="str">
        <f>IF(ISBLANK(C52)=FALSE,VLOOKUP(C52,'Уч-ки'!$B$8:$H$47,2,FALSE)," ")</f>
        <v> </v>
      </c>
      <c r="E52" s="19" t="str">
        <f>IF(ISBLANK(C52)=FALSE,VLOOKUP(C52,'Уч-ки'!$B$8:$H$47,4,FALSE)," ")</f>
        <v> </v>
      </c>
      <c r="F52" s="37" t="str">
        <f>IF(ISBLANK(C52)=FALSE,IF(B48=VLOOKUP(C52,'Уч-ки'!$B$8:$I$47,8,FALSE),"Ок","Ошибка")," ")</f>
        <v> </v>
      </c>
      <c r="G52" s="37" t="str">
        <f>IF(ISBLANK(C52)=FALSE,IF(AND(ISNA(VLOOKUP(C52,$C$7:C51,1,FALSE)),ISNA(VLOOKUP(C52,C53:$C$57,1,FALSE)))=TRUE,"Ок","Ошибка")," ")</f>
        <v> </v>
      </c>
    </row>
    <row r="53" spans="1:7" s="17" customFormat="1" ht="12.75">
      <c r="A53" s="64">
        <f>1+A48</f>
        <v>10</v>
      </c>
      <c r="B53" s="67"/>
      <c r="C53" s="34"/>
      <c r="D53" s="19" t="str">
        <f>IF(ISBLANK(C53)=FALSE,VLOOKUP(C53,'Уч-ки'!$B$8:$H$47,2,FALSE)," ")</f>
        <v> </v>
      </c>
      <c r="E53" s="19" t="str">
        <f>IF(ISBLANK(C53)=FALSE,VLOOKUP(C53,'Уч-ки'!$B$8:$H$47,4,FALSE)," ")</f>
        <v> </v>
      </c>
      <c r="F53" s="37" t="str">
        <f>IF(ISBLANK(C53)=FALSE,IF(B53=VLOOKUP(C53,'Уч-ки'!$B$8:$I$47,8,FALSE),"Ок","Ошибка")," ")</f>
        <v> </v>
      </c>
      <c r="G53" s="37" t="str">
        <f>IF(ISBLANK(C53)=FALSE,IF(AND(ISNA(VLOOKUP(C53,$C$7:C52,1,FALSE)),ISNA(VLOOKUP(C53,C54:$C$57,1,FALSE)))=TRUE,"Ок","Ошибка")," ")</f>
        <v> </v>
      </c>
    </row>
    <row r="54" spans="1:7" s="17" customFormat="1" ht="12.75">
      <c r="A54" s="65"/>
      <c r="B54" s="68"/>
      <c r="C54" s="20"/>
      <c r="D54" s="19" t="str">
        <f>IF(ISBLANK(C54)=FALSE,VLOOKUP(C54,'Уч-ки'!$B$8:$H$47,2,FALSE)," ")</f>
        <v> </v>
      </c>
      <c r="E54" s="19" t="str">
        <f>IF(ISBLANK(C54)=FALSE,VLOOKUP(C54,'Уч-ки'!$B$8:$H$47,4,FALSE)," ")</f>
        <v> </v>
      </c>
      <c r="F54" s="37" t="str">
        <f>IF(ISBLANK(C54)=FALSE,IF(B53=VLOOKUP(C54,'Уч-ки'!$B$8:$I$47,8,FALSE),"Ок","Ошибка")," ")</f>
        <v> </v>
      </c>
      <c r="G54" s="37" t="str">
        <f>IF(ISBLANK(C54)=FALSE,IF(AND(ISNA(VLOOKUP(C54,$C$7:C53,1,FALSE)),ISNA(VLOOKUP(C54,C55:$C$57,1,FALSE)))=TRUE,"Ок","Ошибка")," ")</f>
        <v> </v>
      </c>
    </row>
    <row r="55" spans="1:7" s="17" customFormat="1" ht="12.75">
      <c r="A55" s="65"/>
      <c r="B55" s="68"/>
      <c r="C55" s="20"/>
      <c r="D55" s="19" t="str">
        <f>IF(ISBLANK(C55)=FALSE,VLOOKUP(C55,'Уч-ки'!$B$8:$H$47,2,FALSE)," ")</f>
        <v> </v>
      </c>
      <c r="E55" s="19" t="str">
        <f>IF(ISBLANK(C55)=FALSE,VLOOKUP(C55,'Уч-ки'!$B$8:$H$47,4,FALSE)," ")</f>
        <v> </v>
      </c>
      <c r="F55" s="37" t="str">
        <f>IF(ISBLANK(C55)=FALSE,IF(B53=VLOOKUP(C55,'Уч-ки'!$B$8:$I$47,8,FALSE),"Ок","Ошибка")," ")</f>
        <v> </v>
      </c>
      <c r="G55" s="37" t="str">
        <f>IF(ISBLANK(C55)=FALSE,IF(AND(ISNA(VLOOKUP(C55,$C$7:C54,1,FALSE)),ISNA(VLOOKUP(C55,C56:$C$57,1,FALSE)))=TRUE,"Ок","Ошибка")," ")</f>
        <v> </v>
      </c>
    </row>
    <row r="56" spans="1:7" s="17" customFormat="1" ht="12.75">
      <c r="A56" s="65"/>
      <c r="B56" s="68"/>
      <c r="C56" s="20"/>
      <c r="D56" s="19" t="str">
        <f>IF(ISBLANK(C56)=FALSE,VLOOKUP(C56,'Уч-ки'!$B$8:$H$47,2,FALSE)," ")</f>
        <v> </v>
      </c>
      <c r="E56" s="19" t="str">
        <f>IF(ISBLANK(C56)=FALSE,VLOOKUP(C56,'Уч-ки'!$B$8:$H$47,4,FALSE)," ")</f>
        <v> </v>
      </c>
      <c r="F56" s="37" t="str">
        <f>IF(ISBLANK(C56)=FALSE,IF(B53=VLOOKUP(C56,'Уч-ки'!$B$8:$I$47,8,FALSE),"Ок","Ошибка")," ")</f>
        <v> </v>
      </c>
      <c r="G56" s="37" t="str">
        <f>IF(ISBLANK(C56)=FALSE,IF(AND(ISNA(VLOOKUP(C56,$C$7:C55,1,FALSE)),ISNA(VLOOKUP(C56,C57:$C$57,1,FALSE)))=TRUE,"Ок","Ошибка")," ")</f>
        <v> </v>
      </c>
    </row>
    <row r="57" spans="1:7" s="17" customFormat="1" ht="13.5" thickBot="1">
      <c r="A57" s="66"/>
      <c r="B57" s="69"/>
      <c r="C57" s="35"/>
      <c r="D57" s="19" t="str">
        <f>IF(ISBLANK(C57)=FALSE,VLOOKUP(C57,'Уч-ки'!$B$8:$H$47,2,FALSE)," ")</f>
        <v> </v>
      </c>
      <c r="E57" s="19" t="str">
        <f>IF(ISBLANK(C57)=FALSE,VLOOKUP(C57,'Уч-ки'!$B$8:$H$47,4,FALSE)," ")</f>
        <v> </v>
      </c>
      <c r="F57" s="37" t="str">
        <f>IF(ISBLANK(C57)=FALSE,IF(B53=VLOOKUP(C57,'Уч-ки'!$B$8:$I$47,8,FALSE),"Ок","Ошибка")," ")</f>
        <v> </v>
      </c>
      <c r="G57" s="37" t="str">
        <f>IF(ISBLANK(C57)=FALSE,IF(AND(ISNA(VLOOKUP(C57,$C$7:C56,1,FALSE)),ISNA(VLOOKUP(C57,#REF!,1,FALSE)))=TRUE,"Ок","Ошибка")," ")</f>
        <v> </v>
      </c>
    </row>
    <row r="59" spans="2:5" ht="17.25">
      <c r="B59" s="15" t="s">
        <v>17</v>
      </c>
      <c r="C59" s="6"/>
      <c r="D59" s="9"/>
      <c r="E59" s="15" t="s">
        <v>245</v>
      </c>
    </row>
    <row r="60" spans="2:5" ht="17.25">
      <c r="B60" s="5"/>
      <c r="C60" s="6"/>
      <c r="D60" s="9"/>
      <c r="E60" s="6"/>
    </row>
    <row r="61" spans="2:5" ht="17.25">
      <c r="B61" s="21" t="s">
        <v>16</v>
      </c>
      <c r="C61" s="6"/>
      <c r="D61" s="9"/>
      <c r="E61" s="6"/>
    </row>
  </sheetData>
  <mergeCells count="23">
    <mergeCell ref="A3:E3"/>
    <mergeCell ref="A1:E1"/>
    <mergeCell ref="A4:E4"/>
    <mergeCell ref="A8:A12"/>
    <mergeCell ref="B8:B12"/>
    <mergeCell ref="A13:A17"/>
    <mergeCell ref="B13:B17"/>
    <mergeCell ref="A18:A22"/>
    <mergeCell ref="B18:B22"/>
    <mergeCell ref="A28:A32"/>
    <mergeCell ref="B28:B32"/>
    <mergeCell ref="A38:A42"/>
    <mergeCell ref="B38:B42"/>
    <mergeCell ref="A43:A47"/>
    <mergeCell ref="B43:B47"/>
    <mergeCell ref="A48:A52"/>
    <mergeCell ref="B48:B52"/>
    <mergeCell ref="A23:A27"/>
    <mergeCell ref="B23:B27"/>
    <mergeCell ref="A33:A37"/>
    <mergeCell ref="B33:B37"/>
    <mergeCell ref="A53:A57"/>
    <mergeCell ref="B53:B57"/>
  </mergeCells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tabSelected="1" view="pageBreakPreview" zoomScale="75" zoomScaleNormal="85" zoomScaleSheetLayoutView="75" workbookViewId="0" topLeftCell="A1">
      <pane ySplit="7" topLeftCell="BM8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4.75390625" style="0" customWidth="1"/>
    <col min="2" max="2" width="8.75390625" style="4" customWidth="1"/>
    <col min="3" max="3" width="26.75390625" style="0" customWidth="1"/>
    <col min="4" max="4" width="28.75390625" style="0" customWidth="1"/>
    <col min="5" max="5" width="19.625" style="0" customWidth="1"/>
    <col min="6" max="7" width="15.75390625" style="0" customWidth="1"/>
    <col min="8" max="8" width="17.75390625" style="0" customWidth="1"/>
    <col min="9" max="9" width="9.625" style="1" customWidth="1"/>
    <col min="10" max="28" width="9.125" style="1" customWidth="1"/>
  </cols>
  <sheetData>
    <row r="1" ht="6" customHeight="1"/>
    <row r="2" spans="2:8" ht="25.5" customHeight="1">
      <c r="B2" s="78" t="s">
        <v>251</v>
      </c>
      <c r="C2" s="78"/>
      <c r="D2" s="78"/>
      <c r="E2" s="78"/>
      <c r="F2" s="78"/>
      <c r="G2" s="78"/>
      <c r="H2" s="78"/>
    </row>
    <row r="3" ht="5.25" customHeight="1"/>
    <row r="4" spans="2:8" ht="24" customHeight="1">
      <c r="B4" s="78" t="s">
        <v>253</v>
      </c>
      <c r="C4" s="78"/>
      <c r="D4" s="78"/>
      <c r="E4" s="78"/>
      <c r="F4" s="78"/>
      <c r="G4" s="78"/>
      <c r="H4" s="78"/>
    </row>
    <row r="5" spans="5:8" ht="3" customHeight="1">
      <c r="E5" s="14"/>
      <c r="F5" s="14"/>
      <c r="G5" s="14"/>
      <c r="H5" s="2"/>
    </row>
    <row r="6" spans="1:8" s="1" customFormat="1" ht="18" customHeight="1">
      <c r="A6" s="44"/>
      <c r="B6" s="45"/>
      <c r="C6" s="50" t="s">
        <v>252</v>
      </c>
      <c r="D6" s="51">
        <v>0.375</v>
      </c>
      <c r="E6" s="44"/>
      <c r="F6" s="44"/>
      <c r="G6" s="44"/>
      <c r="H6" s="45"/>
    </row>
    <row r="7" spans="1:8" ht="54" customHeight="1">
      <c r="A7" s="48" t="s">
        <v>15</v>
      </c>
      <c r="B7" s="48" t="s">
        <v>13</v>
      </c>
      <c r="C7" s="48" t="s">
        <v>2</v>
      </c>
      <c r="D7" s="48" t="s">
        <v>3</v>
      </c>
      <c r="E7" s="48" t="s">
        <v>9</v>
      </c>
      <c r="F7" s="48" t="s">
        <v>7</v>
      </c>
      <c r="G7" s="48" t="s">
        <v>0</v>
      </c>
      <c r="H7" s="48" t="s">
        <v>254</v>
      </c>
    </row>
    <row r="8" spans="1:28" s="3" customFormat="1" ht="15" customHeight="1">
      <c r="A8" s="42">
        <v>1</v>
      </c>
      <c r="B8" s="28">
        <f>'Уч-ки'!B8</f>
        <v>2</v>
      </c>
      <c r="C8" s="43" t="str">
        <f>VLOOKUP(B8,'Уч-ки'!$B$8:$H$47,2,FALSE)</f>
        <v>Богданов Иван</v>
      </c>
      <c r="D8" s="43" t="str">
        <f>VLOOKUP(B8,'Уч-ки'!$B$8:$H$47,4,FALSE)</f>
        <v>Иванов Василий</v>
      </c>
      <c r="E8" s="43" t="str">
        <f>VLOOKUP(B8,'Уч-ки'!$B$8:$H$47,6,FALSE)</f>
        <v>VW Golf 2</v>
      </c>
      <c r="F8" s="43" t="str">
        <f>VLOOKUP(B8,'Уч-ки'!$B$8:$H$47,7,FALSE)</f>
        <v>Абс</v>
      </c>
      <c r="G8" s="43" t="str">
        <f>VLOOKUP(B8,'Уч-ки'!$B$8:$H$47,3,FALSE)</f>
        <v>Санкт-Петербург</v>
      </c>
      <c r="H8" s="46">
        <f>$D$6-0/1440+1*B8/1440</f>
        <v>0.3763888888888889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8" ht="15" customHeight="1">
      <c r="A9" s="42">
        <f>1+A8</f>
        <v>2</v>
      </c>
      <c r="B9" s="28">
        <f>'Уч-ки'!B9</f>
        <v>3</v>
      </c>
      <c r="C9" s="43" t="str">
        <f>VLOOKUP(B9,'Уч-ки'!$B$8:$H$47,2,FALSE)</f>
        <v>Зайков Юрий</v>
      </c>
      <c r="D9" s="43" t="str">
        <f>VLOOKUP(B9,'Уч-ки'!$B$8:$H$47,4,FALSE)</f>
        <v>Зайкова Екатерина</v>
      </c>
      <c r="E9" s="43" t="str">
        <f>VLOOKUP(B9,'Уч-ки'!$B$8:$H$47,6,FALSE)</f>
        <v>Mitsubishi lancer</v>
      </c>
      <c r="F9" s="43" t="str">
        <f>VLOOKUP(B9,'Уч-ки'!$B$8:$H$47,7,FALSE)</f>
        <v>Абс</v>
      </c>
      <c r="G9" s="43" t="str">
        <f>VLOOKUP(B9,'Уч-ки'!$B$8:$H$47,3,FALSE)</f>
        <v>Санкт-Петербург</v>
      </c>
      <c r="H9" s="46">
        <f>$D$6-0/1440+1*B9/1440</f>
        <v>0.3770833333333333</v>
      </c>
    </row>
    <row r="10" spans="1:28" s="3" customFormat="1" ht="15" customHeight="1">
      <c r="A10" s="42">
        <f aca="true" t="shared" si="0" ref="A10:A47">1+A9</f>
        <v>3</v>
      </c>
      <c r="B10" s="28">
        <f>'Уч-ки'!B10</f>
        <v>4</v>
      </c>
      <c r="C10" s="43" t="str">
        <f>VLOOKUP(B10,'Уч-ки'!$B$8:$H$47,2,FALSE)</f>
        <v>Зайцев Антон</v>
      </c>
      <c r="D10" s="43" t="str">
        <f>VLOOKUP(B10,'Уч-ки'!$B$8:$H$47,4,FALSE)</f>
        <v>Астапенко Евгений</v>
      </c>
      <c r="E10" s="43" t="str">
        <f>VLOOKUP(B10,'Уч-ки'!$B$8:$H$47,6,FALSE)</f>
        <v>ВАЗ 21013</v>
      </c>
      <c r="F10" s="43" t="str">
        <f>VLOOKUP(B10,'Уч-ки'!$B$8:$H$47,7,FALSE)</f>
        <v>Абс</v>
      </c>
      <c r="G10" s="43" t="str">
        <f>VLOOKUP(B10,'Уч-ки'!$B$8:$H$47,3,FALSE)</f>
        <v>Санкт-Петербург</v>
      </c>
      <c r="H10" s="46">
        <f aca="true" t="shared" si="1" ref="H10:H47">$D$6-0/1440+1*B10/1440</f>
        <v>0.37777777777777777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8" ht="15" customHeight="1">
      <c r="A11" s="42">
        <f t="shared" si="0"/>
        <v>4</v>
      </c>
      <c r="B11" s="28">
        <f>'Уч-ки'!B11</f>
        <v>5</v>
      </c>
      <c r="C11" s="43" t="str">
        <f>VLOOKUP(B11,'Уч-ки'!$B$8:$H$47,2,FALSE)</f>
        <v>Курочкина  Анна</v>
      </c>
      <c r="D11" s="43" t="str">
        <f>VLOOKUP(B11,'Уч-ки'!$B$8:$H$47,4,FALSE)</f>
        <v>Федорова Ольга</v>
      </c>
      <c r="E11" s="43" t="str">
        <f>VLOOKUP(B11,'Уч-ки'!$B$8:$H$47,6,FALSE)</f>
        <v>Мазда 3</v>
      </c>
      <c r="F11" s="43" t="str">
        <f>VLOOKUP(B11,'Уч-ки'!$B$8:$H$47,7,FALSE)</f>
        <v>Абс</v>
      </c>
      <c r="G11" s="43" t="str">
        <f>VLOOKUP(B11,'Уч-ки'!$B$8:$H$47,3,FALSE)</f>
        <v>Санкт-Петербург</v>
      </c>
      <c r="H11" s="46">
        <f t="shared" si="1"/>
        <v>0.3784722222222222</v>
      </c>
    </row>
    <row r="12" spans="1:28" s="3" customFormat="1" ht="15" customHeight="1">
      <c r="A12" s="42">
        <f t="shared" si="0"/>
        <v>5</v>
      </c>
      <c r="B12" s="28">
        <f>'Уч-ки'!B12</f>
        <v>6</v>
      </c>
      <c r="C12" s="43" t="str">
        <f>VLOOKUP(B12,'Уч-ки'!$B$8:$H$47,2,FALSE)</f>
        <v>Мамонтов Александр</v>
      </c>
      <c r="D12" s="43" t="str">
        <f>VLOOKUP(B12,'Уч-ки'!$B$8:$H$47,4,FALSE)</f>
        <v>Мамонтов Юрий</v>
      </c>
      <c r="E12" s="43" t="str">
        <f>VLOOKUP(B12,'Уч-ки'!$B$8:$H$47,6,FALSE)</f>
        <v>ВАЗ 21093</v>
      </c>
      <c r="F12" s="43" t="str">
        <f>VLOOKUP(B12,'Уч-ки'!$B$8:$H$47,7,FALSE)</f>
        <v>Абс, Студ, 18-</v>
      </c>
      <c r="G12" s="43" t="str">
        <f>VLOOKUP(B12,'Уч-ки'!$B$8:$H$47,3,FALSE)</f>
        <v>Санкт-Петербург</v>
      </c>
      <c r="H12" s="46">
        <f t="shared" si="1"/>
        <v>0.37916666666666665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8" ht="15" customHeight="1">
      <c r="A13" s="42">
        <f t="shared" si="0"/>
        <v>6</v>
      </c>
      <c r="B13" s="28">
        <f>'Уч-ки'!B13</f>
        <v>7</v>
      </c>
      <c r="C13" s="43" t="str">
        <f>VLOOKUP(B13,'Уч-ки'!$B$8:$H$47,2,FALSE)</f>
        <v>Мезенцев Борис</v>
      </c>
      <c r="D13" s="43" t="str">
        <f>VLOOKUP(B13,'Уч-ки'!$B$8:$H$47,4,FALSE)</f>
        <v>Менде Андрей</v>
      </c>
      <c r="E13" s="43" t="str">
        <f>VLOOKUP(B13,'Уч-ки'!$B$8:$H$47,6,FALSE)</f>
        <v>ВАЗ 2108 кабриолет</v>
      </c>
      <c r="F13" s="43" t="str">
        <f>VLOOKUP(B13,'Уч-ки'!$B$8:$H$47,7,FALSE)</f>
        <v>Абс</v>
      </c>
      <c r="G13" s="43" t="str">
        <f>VLOOKUP(B13,'Уч-ки'!$B$8:$H$47,3,FALSE)</f>
        <v>Санкт-Петербург</v>
      </c>
      <c r="H13" s="46">
        <f t="shared" si="1"/>
        <v>0.3798611111111111</v>
      </c>
    </row>
    <row r="14" spans="1:28" s="3" customFormat="1" ht="15" customHeight="1">
      <c r="A14" s="42">
        <f t="shared" si="0"/>
        <v>7</v>
      </c>
      <c r="B14" s="28">
        <f>'Уч-ки'!B14</f>
        <v>8</v>
      </c>
      <c r="C14" s="43" t="str">
        <f>VLOOKUP(B14,'Уч-ки'!$B$8:$H$47,2,FALSE)</f>
        <v>Орлова Ольга</v>
      </c>
      <c r="D14" s="43" t="str">
        <f>VLOOKUP(B14,'Уч-ки'!$B$8:$H$47,4,FALSE)</f>
        <v>Деулина Полина</v>
      </c>
      <c r="E14" s="43" t="str">
        <f>VLOOKUP(B14,'Уч-ки'!$B$8:$H$47,6,FALSE)</f>
        <v>ВАЗ 21053</v>
      </c>
      <c r="F14" s="43" t="str">
        <f>VLOOKUP(B14,'Уч-ки'!$B$8:$H$47,7,FALSE)</f>
        <v>Абс, Студ, 18-</v>
      </c>
      <c r="G14" s="43" t="str">
        <f>VLOOKUP(B14,'Уч-ки'!$B$8:$H$47,3,FALSE)</f>
        <v>Санкт-Петербург</v>
      </c>
      <c r="H14" s="46">
        <f t="shared" si="1"/>
        <v>0.38055555555555554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8" ht="15" customHeight="1">
      <c r="A15" s="42">
        <f t="shared" si="0"/>
        <v>8</v>
      </c>
      <c r="B15" s="28">
        <f>'Уч-ки'!B15</f>
        <v>9</v>
      </c>
      <c r="C15" s="43" t="str">
        <f>VLOOKUP(B15,'Уч-ки'!$B$8:$H$47,2,FALSE)</f>
        <v>Осадчий Алексей</v>
      </c>
      <c r="D15" s="43" t="str">
        <f>VLOOKUP(B15,'Уч-ки'!$B$8:$H$47,4,FALSE)</f>
        <v>Жуков Михаил</v>
      </c>
      <c r="E15" s="43" t="str">
        <f>VLOOKUP(B15,'Уч-ки'!$B$8:$H$47,6,FALSE)</f>
        <v>ВАЗ 2106</v>
      </c>
      <c r="F15" s="43" t="str">
        <f>VLOOKUP(B15,'Уч-ки'!$B$8:$H$47,7,FALSE)</f>
        <v>Абс</v>
      </c>
      <c r="G15" s="43" t="str">
        <f>VLOOKUP(B15,'Уч-ки'!$B$8:$H$47,3,FALSE)</f>
        <v>пос.Кузьмоловский, ЛО</v>
      </c>
      <c r="H15" s="46">
        <f t="shared" si="1"/>
        <v>0.38125</v>
      </c>
    </row>
    <row r="16" spans="1:28" s="3" customFormat="1" ht="15" customHeight="1">
      <c r="A16" s="42">
        <f t="shared" si="0"/>
        <v>9</v>
      </c>
      <c r="B16" s="28">
        <f>'Уч-ки'!B16</f>
        <v>10</v>
      </c>
      <c r="C16" s="43" t="str">
        <f>VLOOKUP(B16,'Уч-ки'!$B$8:$H$47,2,FALSE)</f>
        <v>Белобородов Алексей</v>
      </c>
      <c r="D16" s="43" t="str">
        <f>VLOOKUP(B16,'Уч-ки'!$B$8:$H$47,4,FALSE)</f>
        <v>Синицкий Виталий</v>
      </c>
      <c r="E16" s="43" t="str">
        <f>VLOOKUP(B16,'Уч-ки'!$B$8:$H$47,6,FALSE)</f>
        <v>ВАЗ 21083</v>
      </c>
      <c r="F16" s="43" t="str">
        <f>VLOOKUP(B16,'Уч-ки'!$B$8:$H$47,7,FALSE)</f>
        <v>Абс, Студ</v>
      </c>
      <c r="G16" s="43" t="str">
        <f>VLOOKUP(B16,'Уч-ки'!$B$8:$H$47,3,FALSE)</f>
        <v>Санкт-Петербург</v>
      </c>
      <c r="H16" s="46">
        <f t="shared" si="1"/>
        <v>0.3819444444444444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8" ht="15" customHeight="1">
      <c r="A17" s="42">
        <f t="shared" si="0"/>
        <v>10</v>
      </c>
      <c r="B17" s="28">
        <f>'Уч-ки'!B17</f>
        <v>11</v>
      </c>
      <c r="C17" s="43" t="str">
        <f>VLOOKUP(B17,'Уч-ки'!$B$8:$H$47,2,FALSE)</f>
        <v>Петровский Валерий</v>
      </c>
      <c r="D17" s="43" t="str">
        <f>VLOOKUP(B17,'Уч-ки'!$B$8:$H$47,4,FALSE)</f>
        <v>Федорова Ольга</v>
      </c>
      <c r="E17" s="43" t="str">
        <f>VLOOKUP(B17,'Уч-ки'!$B$8:$H$47,6,FALSE)</f>
        <v>ВАЗ 21102</v>
      </c>
      <c r="F17" s="43" t="str">
        <f>VLOOKUP(B17,'Уч-ки'!$B$8:$H$47,7,FALSE)</f>
        <v>Абс</v>
      </c>
      <c r="G17" s="43" t="str">
        <f>VLOOKUP(B17,'Уч-ки'!$B$8:$H$47,3,FALSE)</f>
        <v>Санкт-Петербург</v>
      </c>
      <c r="H17" s="46">
        <f t="shared" si="1"/>
        <v>0.38263888888888886</v>
      </c>
    </row>
    <row r="18" spans="1:28" s="3" customFormat="1" ht="15" customHeight="1">
      <c r="A18" s="42">
        <f t="shared" si="0"/>
        <v>11</v>
      </c>
      <c r="B18" s="28">
        <f>'Уч-ки'!B18</f>
        <v>12</v>
      </c>
      <c r="C18" s="43" t="str">
        <f>VLOOKUP(B18,'Уч-ки'!$B$8:$H$47,2,FALSE)</f>
        <v>Пикиев Мурад</v>
      </c>
      <c r="D18" s="43" t="str">
        <f>VLOOKUP(B18,'Уч-ки'!$B$8:$H$47,4,FALSE)</f>
        <v>Тютюнников Филипп</v>
      </c>
      <c r="E18" s="43" t="str">
        <f>VLOOKUP(B18,'Уч-ки'!$B$8:$H$47,6,FALSE)</f>
        <v>Toyota LC 80</v>
      </c>
      <c r="F18" s="43" t="str">
        <f>VLOOKUP(B18,'Уч-ки'!$B$8:$H$47,7,FALSE)</f>
        <v>Абс, Студ</v>
      </c>
      <c r="G18" s="43" t="str">
        <f>VLOOKUP(B18,'Уч-ки'!$B$8:$H$47,3,FALSE)</f>
        <v>Санкт-Петербург</v>
      </c>
      <c r="H18" s="46">
        <f t="shared" si="1"/>
        <v>0.38333333333333336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8" ht="15" customHeight="1">
      <c r="A19" s="42">
        <f t="shared" si="0"/>
        <v>12</v>
      </c>
      <c r="B19" s="28">
        <f>'Уч-ки'!B19</f>
        <v>13</v>
      </c>
      <c r="C19" s="43" t="str">
        <f>VLOOKUP(B19,'Уч-ки'!$B$8:$H$47,2,FALSE)</f>
        <v>Соболев Сергей</v>
      </c>
      <c r="D19" s="43" t="str">
        <f>VLOOKUP(B19,'Уч-ки'!$B$8:$H$47,4,FALSE)</f>
        <v>Соболев Егор</v>
      </c>
      <c r="E19" s="43" t="str">
        <f>VLOOKUP(B19,'Уч-ки'!$B$8:$H$47,6,FALSE)</f>
        <v>Ford Focus</v>
      </c>
      <c r="F19" s="43" t="str">
        <f>VLOOKUP(B19,'Уч-ки'!$B$8:$H$47,7,FALSE)</f>
        <v>Абс, 18-</v>
      </c>
      <c r="G19" s="43" t="str">
        <f>VLOOKUP(B19,'Уч-ки'!$B$8:$H$47,3,FALSE)</f>
        <v>Санкт Петербург</v>
      </c>
      <c r="H19" s="46">
        <f t="shared" si="1"/>
        <v>0.3840277777777778</v>
      </c>
    </row>
    <row r="20" spans="1:8" ht="15" customHeight="1">
      <c r="A20" s="42">
        <f t="shared" si="0"/>
        <v>13</v>
      </c>
      <c r="B20" s="28">
        <f>'Уч-ки'!B20</f>
        <v>14</v>
      </c>
      <c r="C20" s="43" t="str">
        <f>VLOOKUP(B20,'Уч-ки'!$B$8:$H$47,2,FALSE)</f>
        <v>Тверитинов Павел</v>
      </c>
      <c r="D20" s="43" t="str">
        <f>VLOOKUP(B20,'Уч-ки'!$B$8:$H$47,4,FALSE)</f>
        <v>Шаров Виктор</v>
      </c>
      <c r="E20" s="43" t="str">
        <f>VLOOKUP(B20,'Уч-ки'!$B$8:$H$47,6,FALSE)</f>
        <v>Джип Гранд Чероки</v>
      </c>
      <c r="F20" s="43" t="str">
        <f>VLOOKUP(B20,'Уч-ки'!$B$8:$H$47,7,FALSE)</f>
        <v>Абс</v>
      </c>
      <c r="G20" s="43" t="str">
        <f>VLOOKUP(B20,'Уч-ки'!$B$8:$H$47,3,FALSE)</f>
        <v>Санкт-Петербург</v>
      </c>
      <c r="H20" s="46">
        <f t="shared" si="1"/>
        <v>0.38472222222222224</v>
      </c>
    </row>
    <row r="21" spans="1:28" s="3" customFormat="1" ht="15" customHeight="1">
      <c r="A21" s="42">
        <f t="shared" si="0"/>
        <v>14</v>
      </c>
      <c r="B21" s="28">
        <f>'Уч-ки'!B21</f>
        <v>15</v>
      </c>
      <c r="C21" s="43" t="str">
        <f>VLOOKUP(B21,'Уч-ки'!$B$8:$H$47,2,FALSE)</f>
        <v>Терещенков Валентин</v>
      </c>
      <c r="D21" s="43" t="str">
        <f>VLOOKUP(B21,'Уч-ки'!$B$8:$H$47,4,FALSE)</f>
        <v>Козлов  Сергей</v>
      </c>
      <c r="E21" s="43" t="str">
        <f>VLOOKUP(B21,'Уч-ки'!$B$8:$H$47,6,FALSE)</f>
        <v>ВАЗ 11193</v>
      </c>
      <c r="F21" s="43" t="str">
        <f>VLOOKUP(B21,'Уч-ки'!$B$8:$H$47,7,FALSE)</f>
        <v>Абс, Студ</v>
      </c>
      <c r="G21" s="43" t="str">
        <f>VLOOKUP(B21,'Уч-ки'!$B$8:$H$47,3,FALSE)</f>
        <v>Санкт-Петербург</v>
      </c>
      <c r="H21" s="46">
        <f t="shared" si="1"/>
        <v>0.3854166666666667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8" ht="15" customHeight="1">
      <c r="A22" s="42">
        <f t="shared" si="0"/>
        <v>15</v>
      </c>
      <c r="B22" s="28">
        <f>'Уч-ки'!B22</f>
        <v>16</v>
      </c>
      <c r="C22" s="43" t="str">
        <f>VLOOKUP(B22,'Уч-ки'!$B$8:$H$47,2,FALSE)</f>
        <v>Федоров Дмитрий</v>
      </c>
      <c r="D22" s="43" t="str">
        <f>VLOOKUP(B22,'Уч-ки'!$B$8:$H$47,4,FALSE)</f>
        <v>Цимбалюк Ирина</v>
      </c>
      <c r="E22" s="43" t="str">
        <f>VLOOKUP(B22,'Уч-ки'!$B$8:$H$47,6,FALSE)</f>
        <v>ВАЗ 21130</v>
      </c>
      <c r="F22" s="43" t="str">
        <f>VLOOKUP(B22,'Уч-ки'!$B$8:$H$47,7,FALSE)</f>
        <v>Абс</v>
      </c>
      <c r="G22" s="43" t="str">
        <f>VLOOKUP(B22,'Уч-ки'!$B$8:$H$47,3,FALSE)</f>
        <v>Сестрорецк, СПб</v>
      </c>
      <c r="H22" s="46">
        <f t="shared" si="1"/>
        <v>0.3861111111111111</v>
      </c>
    </row>
    <row r="23" spans="1:28" s="3" customFormat="1" ht="15" customHeight="1">
      <c r="A23" s="42">
        <f t="shared" si="0"/>
        <v>16</v>
      </c>
      <c r="B23" s="28">
        <f>'Уч-ки'!B23</f>
        <v>17</v>
      </c>
      <c r="C23" s="43" t="str">
        <f>VLOOKUP(B23,'Уч-ки'!$B$8:$H$47,2,FALSE)</f>
        <v>Фомин Антон</v>
      </c>
      <c r="D23" s="43" t="str">
        <f>VLOOKUP(B23,'Уч-ки'!$B$8:$H$47,4,FALSE)</f>
        <v>Елисеев Евгений</v>
      </c>
      <c r="E23" s="43" t="str">
        <f>VLOOKUP(B23,'Уч-ки'!$B$8:$H$47,6,FALSE)</f>
        <v>Daewoo Nexia</v>
      </c>
      <c r="F23" s="43" t="str">
        <f>VLOOKUP(B23,'Уч-ки'!$B$8:$H$47,7,FALSE)</f>
        <v>Абс</v>
      </c>
      <c r="G23" s="43" t="str">
        <f>VLOOKUP(B23,'Уч-ки'!$B$8:$H$47,3,FALSE)</f>
        <v>Санкт-Петербург</v>
      </c>
      <c r="H23" s="46">
        <f t="shared" si="1"/>
        <v>0.38680555555555557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8" ht="15" customHeight="1">
      <c r="A24" s="42">
        <f t="shared" si="0"/>
        <v>17</v>
      </c>
      <c r="B24" s="28">
        <f>'Уч-ки'!B24</f>
        <v>18</v>
      </c>
      <c r="C24" s="43" t="str">
        <f>VLOOKUP(B24,'Уч-ки'!$B$8:$H$47,2,FALSE)</f>
        <v>Павлов Павел</v>
      </c>
      <c r="D24" s="43" t="str">
        <f>VLOOKUP(B24,'Уч-ки'!$B$8:$H$47,4,FALSE)</f>
        <v>Крылов Юрий</v>
      </c>
      <c r="E24" s="43">
        <f>VLOOKUP(B24,'Уч-ки'!$B$8:$H$47,6,FALSE)</f>
        <v>0</v>
      </c>
      <c r="F24" s="43" t="str">
        <f>VLOOKUP(B24,'Уч-ки'!$B$8:$H$47,7,FALSE)</f>
        <v>Абс, Студ</v>
      </c>
      <c r="G24" s="43" t="str">
        <f>VLOOKUP(B24,'Уч-ки'!$B$8:$H$47,3,FALSE)</f>
        <v>Санкт-Петербург</v>
      </c>
      <c r="H24" s="46">
        <f t="shared" si="1"/>
        <v>0.3875</v>
      </c>
    </row>
    <row r="25" spans="1:28" s="3" customFormat="1" ht="15" customHeight="1">
      <c r="A25" s="42">
        <f t="shared" si="0"/>
        <v>18</v>
      </c>
      <c r="B25" s="28">
        <f>'Уч-ки'!B25</f>
        <v>19</v>
      </c>
      <c r="C25" s="43" t="str">
        <f>VLOOKUP(B25,'Уч-ки'!$B$8:$H$47,2,FALSE)</f>
        <v>Докусов Юрий</v>
      </c>
      <c r="D25" s="43" t="str">
        <f>VLOOKUP(B25,'Уч-ки'!$B$8:$H$47,4,FALSE)</f>
        <v>Целярицкий Андрей</v>
      </c>
      <c r="E25" s="43" t="str">
        <f>VLOOKUP(B25,'Уч-ки'!$B$8:$H$47,6,FALSE)</f>
        <v>ВАЗ 21053</v>
      </c>
      <c r="F25" s="43" t="str">
        <f>VLOOKUP(B25,'Уч-ки'!$B$8:$H$47,7,FALSE)</f>
        <v>Абс, Студ</v>
      </c>
      <c r="G25" s="43" t="str">
        <f>VLOOKUP(B25,'Уч-ки'!$B$8:$H$47,3,FALSE)</f>
        <v>Санкт-Петербург</v>
      </c>
      <c r="H25" s="46">
        <f t="shared" si="1"/>
        <v>0.38819444444444445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8" ht="15" customHeight="1">
      <c r="A26" s="42">
        <f t="shared" si="0"/>
        <v>19</v>
      </c>
      <c r="B26" s="28">
        <f>'Уч-ки'!B26</f>
        <v>20</v>
      </c>
      <c r="C26" s="43" t="str">
        <f>VLOOKUP(B26,'Уч-ки'!$B$8:$H$47,2,FALSE)</f>
        <v>Никонов Вячеслав</v>
      </c>
      <c r="D26" s="43" t="str">
        <f>VLOOKUP(B26,'Уч-ки'!$B$8:$H$47,4,FALSE)</f>
        <v>Сойтанен Михаил</v>
      </c>
      <c r="E26" s="43" t="str">
        <f>VLOOKUP(B26,'Уч-ки'!$B$8:$H$47,6,FALSE)</f>
        <v>VW Golf 2</v>
      </c>
      <c r="F26" s="43" t="str">
        <f>VLOOKUP(B26,'Уч-ки'!$B$8:$H$47,7,FALSE)</f>
        <v>Абс, Студ</v>
      </c>
      <c r="G26" s="43" t="str">
        <f>VLOOKUP(B26,'Уч-ки'!$B$8:$H$47,3,FALSE)</f>
        <v>Санкт-Петербург</v>
      </c>
      <c r="H26" s="46">
        <f t="shared" si="1"/>
        <v>0.3888888888888889</v>
      </c>
    </row>
    <row r="27" spans="1:28" s="3" customFormat="1" ht="15" customHeight="1">
      <c r="A27" s="42">
        <f t="shared" si="0"/>
        <v>20</v>
      </c>
      <c r="B27" s="28">
        <f>'Уч-ки'!B27</f>
        <v>21</v>
      </c>
      <c r="C27" s="43" t="str">
        <f>VLOOKUP(B27,'Уч-ки'!$B$8:$H$47,2,FALSE)</f>
        <v>Широков Константин</v>
      </c>
      <c r="D27" s="43" t="str">
        <f>VLOOKUP(B27,'Уч-ки'!$B$8:$H$47,4,FALSE)</f>
        <v>Доспехова Мария</v>
      </c>
      <c r="E27" s="43" t="str">
        <f>VLOOKUP(B27,'Уч-ки'!$B$8:$H$47,6,FALSE)</f>
        <v>ВАЗ 21043</v>
      </c>
      <c r="F27" s="43" t="str">
        <f>VLOOKUP(B27,'Уч-ки'!$B$8:$H$47,7,FALSE)</f>
        <v>Абс, Студ</v>
      </c>
      <c r="G27" s="43" t="str">
        <f>VLOOKUP(B27,'Уч-ки'!$B$8:$H$47,3,FALSE)</f>
        <v>Санкт-Петербург</v>
      </c>
      <c r="H27" s="46">
        <f t="shared" si="1"/>
        <v>0.38958333333333334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8" ht="15" customHeight="1">
      <c r="A28" s="42">
        <f t="shared" si="0"/>
        <v>21</v>
      </c>
      <c r="B28" s="28">
        <f>'Уч-ки'!B28</f>
        <v>22</v>
      </c>
      <c r="C28" s="43" t="str">
        <f>VLOOKUP(B28,'Уч-ки'!$B$8:$H$47,2,FALSE)</f>
        <v>Алкаев Михаил</v>
      </c>
      <c r="D28" s="43" t="str">
        <f>VLOOKUP(B28,'Уч-ки'!$B$8:$H$47,4,FALSE)</f>
        <v>Плеханова Маргарита </v>
      </c>
      <c r="E28" s="43" t="str">
        <f>VLOOKUP(B28,'Уч-ки'!$B$8:$H$47,6,FALSE)</f>
        <v>ИЖ 21251010</v>
      </c>
      <c r="F28" s="43" t="str">
        <f>VLOOKUP(B28,'Уч-ки'!$B$8:$H$47,7,FALSE)</f>
        <v>Абс</v>
      </c>
      <c r="G28" s="43" t="str">
        <f>VLOOKUP(B28,'Уч-ки'!$B$8:$H$47,3,FALSE)</f>
        <v>Санкт-Петербург</v>
      </c>
      <c r="H28" s="46">
        <f t="shared" si="1"/>
        <v>0.3902777777777778</v>
      </c>
    </row>
    <row r="29" spans="1:28" s="3" customFormat="1" ht="15" customHeight="1">
      <c r="A29" s="42">
        <f t="shared" si="0"/>
        <v>22</v>
      </c>
      <c r="B29" s="28">
        <f>'Уч-ки'!B29</f>
        <v>23</v>
      </c>
      <c r="C29" s="43" t="str">
        <f>VLOOKUP(B29,'Уч-ки'!$B$8:$H$47,2,FALSE)</f>
        <v>Пушков Олег</v>
      </c>
      <c r="D29" s="43" t="str">
        <f>VLOOKUP(B29,'Уч-ки'!$B$8:$H$47,4,FALSE)</f>
        <v>Фомин Павел</v>
      </c>
      <c r="E29" s="43">
        <f>VLOOKUP(B29,'Уч-ки'!$B$8:$H$47,6,FALSE)</f>
        <v>0</v>
      </c>
      <c r="F29" s="43" t="str">
        <f>VLOOKUP(B29,'Уч-ки'!$B$8:$H$47,7,FALSE)</f>
        <v>Абс, 18-, Лом</v>
      </c>
      <c r="G29" s="43" t="str">
        <f>VLOOKUP(B29,'Уч-ки'!$B$8:$H$47,3,FALSE)</f>
        <v>Санкт-Петербург, г.Ломоносов</v>
      </c>
      <c r="H29" s="46">
        <f t="shared" si="1"/>
        <v>0.3909722222222222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8" ht="15" customHeight="1">
      <c r="A30" s="42">
        <f t="shared" si="0"/>
        <v>23</v>
      </c>
      <c r="B30" s="28">
        <f>'Уч-ки'!B30</f>
        <v>24</v>
      </c>
      <c r="C30" s="43" t="str">
        <f>VLOOKUP(B30,'Уч-ки'!$B$8:$H$47,2,FALSE)</f>
        <v>Назаренко Наталия</v>
      </c>
      <c r="D30" s="43" t="str">
        <f>VLOOKUP(B30,'Уч-ки'!$B$8:$H$47,4,FALSE)</f>
        <v>Федько Алена</v>
      </c>
      <c r="E30" s="43" t="str">
        <f>VLOOKUP(B30,'Уч-ки'!$B$8:$H$47,6,FALSE)</f>
        <v>Ford Fusion</v>
      </c>
      <c r="F30" s="43" t="str">
        <f>VLOOKUP(B30,'Уч-ки'!$B$8:$H$47,7,FALSE)</f>
        <v>Абс, Студ</v>
      </c>
      <c r="G30" s="43" t="str">
        <f>VLOOKUP(B30,'Уч-ки'!$B$8:$H$47,3,FALSE)</f>
        <v>Санкт-Петербург</v>
      </c>
      <c r="H30" s="46">
        <f t="shared" si="1"/>
        <v>0.39166666666666666</v>
      </c>
    </row>
    <row r="31" spans="1:28" s="3" customFormat="1" ht="15" customHeight="1">
      <c r="A31" s="42">
        <f t="shared" si="0"/>
        <v>24</v>
      </c>
      <c r="B31" s="28">
        <f>'Уч-ки'!B31</f>
        <v>25</v>
      </c>
      <c r="C31" s="43" t="str">
        <f>VLOOKUP(B31,'Уч-ки'!$B$8:$H$47,2,FALSE)</f>
        <v>Комев Александр</v>
      </c>
      <c r="D31" s="43" t="str">
        <f>VLOOKUP(B31,'Уч-ки'!$B$8:$H$47,4,FALSE)</f>
        <v>Лычагин Дмитрий</v>
      </c>
      <c r="E31" s="43" t="str">
        <f>VLOOKUP(B31,'Уч-ки'!$B$8:$H$47,6,FALSE)</f>
        <v>ВАЗ 21140</v>
      </c>
      <c r="F31" s="43" t="str">
        <f>VLOOKUP(B31,'Уч-ки'!$B$8:$H$47,7,FALSE)</f>
        <v>Абс, Студ</v>
      </c>
      <c r="G31" s="43" t="str">
        <f>VLOOKUP(B31,'Уч-ки'!$B$8:$H$47,3,FALSE)</f>
        <v>Санкт-Петербург</v>
      </c>
      <c r="H31" s="46">
        <f t="shared" si="1"/>
        <v>0.3923611111111111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8" s="1" customFormat="1" ht="15" customHeight="1">
      <c r="A32" s="42">
        <f t="shared" si="0"/>
        <v>25</v>
      </c>
      <c r="B32" s="28">
        <f>'Уч-ки'!B32</f>
        <v>26</v>
      </c>
      <c r="C32" s="43" t="str">
        <f>VLOOKUP(B32,'Уч-ки'!$B$8:$H$47,2,FALSE)</f>
        <v>Коннычева Светлана</v>
      </c>
      <c r="D32" s="43" t="str">
        <f>VLOOKUP(B32,'Уч-ки'!$B$8:$H$47,4,FALSE)</f>
        <v>Ленгауэр Татьяна</v>
      </c>
      <c r="E32" s="43" t="str">
        <f>VLOOKUP(B32,'Уч-ки'!$B$8:$H$47,6,FALSE)</f>
        <v>Ford  KA</v>
      </c>
      <c r="F32" s="43" t="str">
        <f>VLOOKUP(B32,'Уч-ки'!$B$8:$H$47,7,FALSE)</f>
        <v>Абс, Студ</v>
      </c>
      <c r="G32" s="43" t="str">
        <f>VLOOKUP(B32,'Уч-ки'!$B$8:$H$47,3,FALSE)</f>
        <v>Тосно, ЛО</v>
      </c>
      <c r="H32" s="46">
        <f t="shared" si="1"/>
        <v>0.39305555555555555</v>
      </c>
    </row>
    <row r="33" spans="1:8" ht="15" customHeight="1">
      <c r="A33" s="42">
        <f t="shared" si="0"/>
        <v>26</v>
      </c>
      <c r="B33" s="28">
        <f>'Уч-ки'!B33</f>
        <v>27</v>
      </c>
      <c r="C33" s="43" t="str">
        <f>VLOOKUP(B33,'Уч-ки'!$B$8:$H$47,2,FALSE)</f>
        <v>Машихин Андрей</v>
      </c>
      <c r="D33" s="43" t="str">
        <f>VLOOKUP(B33,'Уч-ки'!$B$8:$H$47,4,FALSE)</f>
        <v>Даньшин Дмитрий</v>
      </c>
      <c r="E33" s="43">
        <f>VLOOKUP(B33,'Уч-ки'!$B$8:$H$47,6,FALSE)</f>
        <v>0</v>
      </c>
      <c r="F33" s="43" t="str">
        <f>VLOOKUP(B33,'Уч-ки'!$B$8:$H$47,7,FALSE)</f>
        <v>Абс, 18-, Лом</v>
      </c>
      <c r="G33" s="43" t="str">
        <f>VLOOKUP(B33,'Уч-ки'!$B$8:$H$47,3,FALSE)</f>
        <v>Санкт-Петербург, г.Ломоносов</v>
      </c>
      <c r="H33" s="46">
        <f t="shared" si="1"/>
        <v>0.39375</v>
      </c>
    </row>
    <row r="34" spans="1:8" ht="15" customHeight="1">
      <c r="A34" s="42">
        <f t="shared" si="0"/>
        <v>27</v>
      </c>
      <c r="B34" s="28">
        <f>'Уч-ки'!B34</f>
        <v>29</v>
      </c>
      <c r="C34" s="43" t="str">
        <f>VLOOKUP(B34,'Уч-ки'!$B$8:$H$47,2,FALSE)</f>
        <v>Никольская Екатерина</v>
      </c>
      <c r="D34" s="43" t="str">
        <f>VLOOKUP(B34,'Уч-ки'!$B$8:$H$47,4,FALSE)</f>
        <v> </v>
      </c>
      <c r="E34" s="43" t="str">
        <f>VLOOKUP(B34,'Уч-ки'!$B$8:$H$47,6,FALSE)</f>
        <v>ВАЗ 2101</v>
      </c>
      <c r="F34" s="43" t="str">
        <f>VLOOKUP(B34,'Уч-ки'!$B$8:$H$47,7,FALSE)</f>
        <v>Абс</v>
      </c>
      <c r="G34" s="43" t="str">
        <f>VLOOKUP(B34,'Уч-ки'!$B$8:$H$47,3,FALSE)</f>
        <v>Санкт-Петербург</v>
      </c>
      <c r="H34" s="46">
        <f t="shared" si="1"/>
        <v>0.3951388888888889</v>
      </c>
    </row>
    <row r="35" spans="1:8" ht="15" customHeight="1">
      <c r="A35" s="42">
        <f t="shared" si="0"/>
        <v>28</v>
      </c>
      <c r="B35" s="28">
        <f>'Уч-ки'!B35</f>
        <v>30</v>
      </c>
      <c r="C35" s="43" t="str">
        <f>VLOOKUP(B35,'Уч-ки'!$B$8:$H$47,2,FALSE)</f>
        <v>Павлов Вячеслав</v>
      </c>
      <c r="D35" s="43" t="str">
        <f>VLOOKUP(B35,'Уч-ки'!$B$8:$H$47,4,FALSE)</f>
        <v>Добрянский Евгений</v>
      </c>
      <c r="E35" s="43" t="str">
        <f>VLOOKUP(B35,'Уч-ки'!$B$8:$H$47,6,FALSE)</f>
        <v>BMW 318 iS</v>
      </c>
      <c r="F35" s="43" t="str">
        <f>VLOOKUP(B35,'Уч-ки'!$B$8:$H$47,7,FALSE)</f>
        <v>Абс, Лом</v>
      </c>
      <c r="G35" s="43" t="str">
        <f>VLOOKUP(B35,'Уч-ки'!$B$8:$H$47,3,FALSE)</f>
        <v>Санкт-Петербург, г.Ломоносов</v>
      </c>
      <c r="H35" s="46">
        <f t="shared" si="1"/>
        <v>0.3958333333333333</v>
      </c>
    </row>
    <row r="36" spans="1:8" ht="15" customHeight="1">
      <c r="A36" s="42">
        <f t="shared" si="0"/>
        <v>29</v>
      </c>
      <c r="B36" s="28">
        <f>'Уч-ки'!B36</f>
        <v>31</v>
      </c>
      <c r="C36" s="43" t="str">
        <f>VLOOKUP(B36,'Уч-ки'!$B$8:$H$47,2,FALSE)</f>
        <v>Михайловский Владимир</v>
      </c>
      <c r="D36" s="43" t="str">
        <f>VLOOKUP(B36,'Уч-ки'!$B$8:$H$47,4,FALSE)</f>
        <v>Батраков Максим</v>
      </c>
      <c r="E36" s="43">
        <f>VLOOKUP(B36,'Уч-ки'!$B$8:$H$47,6,FALSE)</f>
        <v>0</v>
      </c>
      <c r="F36" s="43" t="str">
        <f>VLOOKUP(B36,'Уч-ки'!$B$8:$H$47,7,FALSE)</f>
        <v>Абс, 18-, Лом</v>
      </c>
      <c r="G36" s="43" t="str">
        <f>VLOOKUP(B36,'Уч-ки'!$B$8:$H$47,3,FALSE)</f>
        <v>Санкт-Петербург, г.Ломоносов</v>
      </c>
      <c r="H36" s="46">
        <f t="shared" si="1"/>
        <v>0.39652777777777776</v>
      </c>
    </row>
    <row r="37" spans="1:8" ht="15" customHeight="1">
      <c r="A37" s="42">
        <f t="shared" si="0"/>
        <v>30</v>
      </c>
      <c r="B37" s="28">
        <f>'Уч-ки'!B37</f>
        <v>32</v>
      </c>
      <c r="C37" s="43" t="str">
        <f>VLOOKUP(B37,'Уч-ки'!$B$8:$H$47,2,FALSE)</f>
        <v>Петров Георгий</v>
      </c>
      <c r="D37" s="43" t="str">
        <f>VLOOKUP(B37,'Уч-ки'!$B$8:$H$47,4,FALSE)</f>
        <v>Свиридов Михаил</v>
      </c>
      <c r="E37" s="43" t="str">
        <f>VLOOKUP(B37,'Уч-ки'!$B$8:$H$47,6,FALSE)</f>
        <v>М 214145</v>
      </c>
      <c r="F37" s="43" t="str">
        <f>VLOOKUP(B37,'Уч-ки'!$B$8:$H$47,7,FALSE)</f>
        <v>Абс</v>
      </c>
      <c r="G37" s="43" t="str">
        <f>VLOOKUP(B37,'Уч-ки'!$B$8:$H$47,3,FALSE)</f>
        <v>Санкт-Петербург</v>
      </c>
      <c r="H37" s="46">
        <f t="shared" si="1"/>
        <v>0.3972222222222222</v>
      </c>
    </row>
    <row r="38" spans="1:8" ht="15" customHeight="1">
      <c r="A38" s="42">
        <f t="shared" si="0"/>
        <v>31</v>
      </c>
      <c r="B38" s="28">
        <f>'Уч-ки'!B38</f>
        <v>33</v>
      </c>
      <c r="C38" s="43" t="str">
        <f>VLOOKUP(B38,'Уч-ки'!$B$8:$H$47,2,FALSE)</f>
        <v>Скибюк Дмитрий</v>
      </c>
      <c r="D38" s="43" t="str">
        <f>VLOOKUP(B38,'Уч-ки'!$B$8:$H$47,4,FALSE)</f>
        <v>Коптелов Павел</v>
      </c>
      <c r="E38" s="43" t="str">
        <f>VLOOKUP(B38,'Уч-ки'!$B$8:$H$47,6,FALSE)</f>
        <v>BMW 316</v>
      </c>
      <c r="F38" s="43" t="str">
        <f>VLOOKUP(B38,'Уч-ки'!$B$8:$H$47,7,FALSE)</f>
        <v>Абс, Лом</v>
      </c>
      <c r="G38" s="43" t="str">
        <f>VLOOKUP(B38,'Уч-ки'!$B$8:$H$47,3,FALSE)</f>
        <v>Санкт-Петербург, г.Ломоносов</v>
      </c>
      <c r="H38" s="46">
        <f t="shared" si="1"/>
        <v>0.39791666666666664</v>
      </c>
    </row>
    <row r="39" spans="1:8" ht="15" customHeight="1">
      <c r="A39" s="42">
        <f t="shared" si="0"/>
        <v>32</v>
      </c>
      <c r="B39" s="28">
        <f>'Уч-ки'!B39</f>
        <v>35</v>
      </c>
      <c r="C39" s="43" t="str">
        <f>VLOOKUP(B39,'Уч-ки'!$B$8:$H$47,2,FALSE)</f>
        <v>Сидоров Анатолий</v>
      </c>
      <c r="D39" s="43" t="str">
        <f>VLOOKUP(B39,'Уч-ки'!$B$8:$H$47,4,FALSE)</f>
        <v>Блумберг Дмитрий</v>
      </c>
      <c r="E39" s="43">
        <f>VLOOKUP(B39,'Уч-ки'!$B$8:$H$47,6,FALSE)</f>
        <v>0</v>
      </c>
      <c r="F39" s="43" t="str">
        <f>VLOOKUP(B39,'Уч-ки'!$B$8:$H$47,7,FALSE)</f>
        <v>Абс, Лом</v>
      </c>
      <c r="G39" s="43" t="str">
        <f>VLOOKUP(B39,'Уч-ки'!$B$8:$H$47,3,FALSE)</f>
        <v>Санкт-Петербург, г.Ломоносов</v>
      </c>
      <c r="H39" s="46">
        <f t="shared" si="1"/>
        <v>0.3993055555555556</v>
      </c>
    </row>
    <row r="40" spans="1:8" ht="15" customHeight="1">
      <c r="A40" s="42">
        <f t="shared" si="0"/>
        <v>33</v>
      </c>
      <c r="B40" s="28">
        <f>'Уч-ки'!B40</f>
        <v>36</v>
      </c>
      <c r="C40" s="43" t="str">
        <f>VLOOKUP(B40,'Уч-ки'!$B$8:$H$47,2,FALSE)</f>
        <v>Хрипченко Сергей</v>
      </c>
      <c r="D40" s="43" t="str">
        <f>VLOOKUP(B40,'Уч-ки'!$B$8:$H$47,4,FALSE)</f>
        <v>Симион Кирилл</v>
      </c>
      <c r="E40" s="43" t="str">
        <f>VLOOKUP(B40,'Уч-ки'!$B$8:$H$47,6,FALSE)</f>
        <v>Мазда 3</v>
      </c>
      <c r="F40" s="43" t="str">
        <f>VLOOKUP(B40,'Уч-ки'!$B$8:$H$47,7,FALSE)</f>
        <v>Абс, Студ</v>
      </c>
      <c r="G40" s="43" t="str">
        <f>VLOOKUP(B40,'Уч-ки'!$B$8:$H$47,3,FALSE)</f>
        <v>Санкт-Петербург</v>
      </c>
      <c r="H40" s="46">
        <f t="shared" si="1"/>
        <v>0.4</v>
      </c>
    </row>
    <row r="41" spans="1:8" ht="15" customHeight="1">
      <c r="A41" s="42">
        <f t="shared" si="0"/>
        <v>34</v>
      </c>
      <c r="B41" s="28">
        <f>'Уч-ки'!B41</f>
        <v>37</v>
      </c>
      <c r="C41" s="43" t="str">
        <f>VLOOKUP(B41,'Уч-ки'!$B$8:$H$47,2,FALSE)</f>
        <v>Стрелков Олег</v>
      </c>
      <c r="D41" s="43" t="str">
        <f>VLOOKUP(B41,'Уч-ки'!$B$8:$H$47,4,FALSE)</f>
        <v>Блумберг Алексей</v>
      </c>
      <c r="E41" s="43">
        <f>VLOOKUP(B41,'Уч-ки'!$B$8:$H$47,6,FALSE)</f>
        <v>0</v>
      </c>
      <c r="F41" s="43" t="str">
        <f>VLOOKUP(B41,'Уч-ки'!$B$8:$H$47,7,FALSE)</f>
        <v>Абс, Лом</v>
      </c>
      <c r="G41" s="43" t="str">
        <f>VLOOKUP(B41,'Уч-ки'!$B$8:$H$47,3,FALSE)</f>
        <v>Санкт-Петербург, г.Ломоносов</v>
      </c>
      <c r="H41" s="46">
        <f t="shared" si="1"/>
        <v>0.40069444444444446</v>
      </c>
    </row>
    <row r="42" spans="1:8" ht="15" customHeight="1">
      <c r="A42" s="42">
        <f t="shared" si="0"/>
        <v>35</v>
      </c>
      <c r="B42" s="28">
        <f>'Уч-ки'!B42</f>
        <v>38</v>
      </c>
      <c r="C42" s="43" t="str">
        <f>VLOOKUP(B42,'Уч-ки'!$B$8:$H$47,2,FALSE)</f>
        <v>Ромашев Павел</v>
      </c>
      <c r="D42" s="43" t="str">
        <f>VLOOKUP(B42,'Уч-ки'!$B$8:$H$47,4,FALSE)</f>
        <v>Смирнова Лидия</v>
      </c>
      <c r="E42" s="43" t="str">
        <f>VLOOKUP(B42,'Уч-ки'!$B$8:$H$47,6,FALSE)</f>
        <v>Пежо 206</v>
      </c>
      <c r="F42" s="43" t="str">
        <f>VLOOKUP(B42,'Уч-ки'!$B$8:$H$47,7,FALSE)</f>
        <v>Абс, Студ</v>
      </c>
      <c r="G42" s="43" t="str">
        <f>VLOOKUP(B42,'Уч-ки'!$B$8:$H$47,3,FALSE)</f>
        <v>Санкт-Петербург</v>
      </c>
      <c r="H42" s="46">
        <f t="shared" si="1"/>
        <v>0.4013888888888889</v>
      </c>
    </row>
    <row r="43" spans="1:8" ht="15" customHeight="1">
      <c r="A43" s="42">
        <f t="shared" si="0"/>
        <v>36</v>
      </c>
      <c r="B43" s="28">
        <f>'Уч-ки'!B43</f>
        <v>39</v>
      </c>
      <c r="C43" s="43" t="str">
        <f>VLOOKUP(B43,'Уч-ки'!$B$8:$H$47,2,FALSE)</f>
        <v>Александрова Екатерина</v>
      </c>
      <c r="D43" s="43" t="str">
        <f>VLOOKUP(B43,'Уч-ки'!$B$8:$H$47,4,FALSE)</f>
        <v>Крылов Олег</v>
      </c>
      <c r="E43" s="43" t="str">
        <f>VLOOKUP(B43,'Уч-ки'!$B$8:$H$47,6,FALSE)</f>
        <v>ВАЗ 2108</v>
      </c>
      <c r="F43" s="43" t="str">
        <f>VLOOKUP(B43,'Уч-ки'!$B$8:$H$47,7,FALSE)</f>
        <v>Абс, Студ</v>
      </c>
      <c r="G43" s="43" t="str">
        <f>VLOOKUP(B43,'Уч-ки'!$B$8:$H$47,3,FALSE)</f>
        <v>Санкт-Петербург</v>
      </c>
      <c r="H43" s="46">
        <f t="shared" si="1"/>
        <v>0.40208333333333335</v>
      </c>
    </row>
    <row r="44" spans="1:8" ht="15" customHeight="1">
      <c r="A44" s="42">
        <f t="shared" si="0"/>
        <v>37</v>
      </c>
      <c r="B44" s="28">
        <f>'Уч-ки'!B44</f>
        <v>0</v>
      </c>
      <c r="C44" s="43" t="str">
        <f>VLOOKUP(B44,'Уч-ки'!$B$8:$H$47,2,FALSE)</f>
        <v> </v>
      </c>
      <c r="D44" s="43" t="str">
        <f>VLOOKUP(B44,'Уч-ки'!$B$8:$H$47,4,FALSE)</f>
        <v> </v>
      </c>
      <c r="E44" s="43">
        <f>VLOOKUP(B44,'Уч-ки'!$B$8:$H$47,6,FALSE)</f>
        <v>0</v>
      </c>
      <c r="F44" s="43">
        <f>VLOOKUP(B44,'Уч-ки'!$B$8:$H$47,7,FALSE)</f>
        <v>0</v>
      </c>
      <c r="G44" s="43">
        <f>VLOOKUP(B44,'Уч-ки'!$B$8:$H$47,3,FALSE)</f>
        <v>0</v>
      </c>
      <c r="H44" s="46">
        <f t="shared" si="1"/>
        <v>0.375</v>
      </c>
    </row>
    <row r="45" spans="1:8" ht="15" customHeight="1">
      <c r="A45" s="42">
        <f t="shared" si="0"/>
        <v>38</v>
      </c>
      <c r="B45" s="28">
        <f>'Уч-ки'!B45</f>
        <v>0</v>
      </c>
      <c r="C45" s="43" t="str">
        <f>VLOOKUP(B45,'Уч-ки'!$B$8:$H$47,2,FALSE)</f>
        <v> </v>
      </c>
      <c r="D45" s="43" t="str">
        <f>VLOOKUP(B45,'Уч-ки'!$B$8:$H$47,4,FALSE)</f>
        <v> </v>
      </c>
      <c r="E45" s="43">
        <f>VLOOKUP(B45,'Уч-ки'!$B$8:$H$47,6,FALSE)</f>
        <v>0</v>
      </c>
      <c r="F45" s="43">
        <f>VLOOKUP(B45,'Уч-ки'!$B$8:$H$47,7,FALSE)</f>
        <v>0</v>
      </c>
      <c r="G45" s="43">
        <f>VLOOKUP(B45,'Уч-ки'!$B$8:$H$47,3,FALSE)</f>
        <v>0</v>
      </c>
      <c r="H45" s="46">
        <f t="shared" si="1"/>
        <v>0.375</v>
      </c>
    </row>
    <row r="46" spans="1:8" ht="15" customHeight="1">
      <c r="A46" s="42">
        <f t="shared" si="0"/>
        <v>39</v>
      </c>
      <c r="B46" s="28">
        <f>'Уч-ки'!B46</f>
        <v>0</v>
      </c>
      <c r="C46" s="43" t="str">
        <f>VLOOKUP(B46,'Уч-ки'!$B$8:$H$47,2,FALSE)</f>
        <v> </v>
      </c>
      <c r="D46" s="43" t="str">
        <f>VLOOKUP(B46,'Уч-ки'!$B$8:$H$47,4,FALSE)</f>
        <v> </v>
      </c>
      <c r="E46" s="43">
        <f>VLOOKUP(B46,'Уч-ки'!$B$8:$H$47,6,FALSE)</f>
        <v>0</v>
      </c>
      <c r="F46" s="43">
        <f>VLOOKUP(B46,'Уч-ки'!$B$8:$H$47,7,FALSE)</f>
        <v>0</v>
      </c>
      <c r="G46" s="43">
        <f>VLOOKUP(B46,'Уч-ки'!$B$8:$H$47,3,FALSE)</f>
        <v>0</v>
      </c>
      <c r="H46" s="46">
        <f t="shared" si="1"/>
        <v>0.375</v>
      </c>
    </row>
    <row r="47" spans="1:8" ht="15" customHeight="1">
      <c r="A47" s="42">
        <f t="shared" si="0"/>
        <v>40</v>
      </c>
      <c r="B47" s="28">
        <f>'Уч-ки'!B47</f>
        <v>0</v>
      </c>
      <c r="C47" s="43" t="str">
        <f>VLOOKUP(B47,'Уч-ки'!$B$8:$H$47,2,FALSE)</f>
        <v> </v>
      </c>
      <c r="D47" s="43" t="str">
        <f>VLOOKUP(B47,'Уч-ки'!$B$8:$H$47,4,FALSE)</f>
        <v> </v>
      </c>
      <c r="E47" s="43">
        <f>VLOOKUP(B47,'Уч-ки'!$B$8:$H$47,6,FALSE)</f>
        <v>0</v>
      </c>
      <c r="F47" s="43">
        <f>VLOOKUP(B47,'Уч-ки'!$B$8:$H$47,7,FALSE)</f>
        <v>0</v>
      </c>
      <c r="G47" s="43">
        <f>VLOOKUP(B47,'Уч-ки'!$B$8:$H$47,3,FALSE)</f>
        <v>0</v>
      </c>
      <c r="H47" s="46">
        <f t="shared" si="1"/>
        <v>0.375</v>
      </c>
    </row>
    <row r="48" spans="2:8" ht="15" customHeight="1">
      <c r="B48" s="7"/>
      <c r="C48" s="1"/>
      <c r="D48" s="1"/>
      <c r="E48" s="1"/>
      <c r="F48" s="1"/>
      <c r="G48" s="1"/>
      <c r="H48" s="1"/>
    </row>
    <row r="49" spans="2:8" ht="15" customHeight="1">
      <c r="B49" s="7"/>
      <c r="C49" s="15" t="s">
        <v>5</v>
      </c>
      <c r="D49" s="15"/>
      <c r="E49" s="15"/>
      <c r="F49" s="15" t="s">
        <v>6</v>
      </c>
      <c r="G49" s="1"/>
      <c r="H49" s="15"/>
    </row>
    <row r="50" spans="2:8" ht="17.25">
      <c r="B50" s="7"/>
      <c r="C50" s="5"/>
      <c r="D50" s="15"/>
      <c r="E50" s="15"/>
      <c r="F50" s="15"/>
      <c r="G50" s="1"/>
      <c r="H50" s="1"/>
    </row>
    <row r="51" spans="2:8" ht="17.25">
      <c r="B51" s="7"/>
      <c r="C51" s="21" t="s">
        <v>16</v>
      </c>
      <c r="D51" s="15"/>
      <c r="E51" s="15"/>
      <c r="F51" s="15"/>
      <c r="G51" s="1"/>
      <c r="H51" s="1"/>
    </row>
    <row r="52" spans="2:8" ht="12.75">
      <c r="B52" s="7"/>
      <c r="C52" s="1"/>
      <c r="D52" s="1"/>
      <c r="E52" s="1"/>
      <c r="F52" s="1"/>
      <c r="G52" s="1"/>
      <c r="H52" s="1"/>
    </row>
    <row r="53" spans="2:8" ht="12.75">
      <c r="B53" s="7"/>
      <c r="C53" s="1"/>
      <c r="D53" s="1"/>
      <c r="E53" s="1"/>
      <c r="F53" s="1"/>
      <c r="G53" s="1"/>
      <c r="H53" s="1"/>
    </row>
    <row r="54" spans="2:8" ht="12.75">
      <c r="B54" s="7"/>
      <c r="C54" s="1"/>
      <c r="D54" s="1"/>
      <c r="E54" s="1"/>
      <c r="F54" s="1"/>
      <c r="G54" s="1"/>
      <c r="H54" s="1"/>
    </row>
    <row r="55" spans="2:8" ht="12.75">
      <c r="B55" s="7"/>
      <c r="C55" s="1"/>
      <c r="D55" s="1"/>
      <c r="E55" s="1"/>
      <c r="F55" s="1"/>
      <c r="G55" s="1"/>
      <c r="H55" s="1"/>
    </row>
    <row r="56" spans="2:8" ht="12.75">
      <c r="B56" s="7"/>
      <c r="C56" s="1"/>
      <c r="D56" s="1"/>
      <c r="E56" s="1"/>
      <c r="F56" s="1"/>
      <c r="G56" s="1"/>
      <c r="H56" s="1"/>
    </row>
    <row r="57" spans="2:8" ht="12.75">
      <c r="B57" s="7"/>
      <c r="C57" s="1"/>
      <c r="D57" s="1"/>
      <c r="E57" s="1"/>
      <c r="F57" s="1"/>
      <c r="G57" s="1"/>
      <c r="H57" s="1"/>
    </row>
    <row r="58" spans="2:8" ht="12.75">
      <c r="B58" s="7"/>
      <c r="C58" s="1"/>
      <c r="D58" s="1"/>
      <c r="E58" s="1"/>
      <c r="F58" s="1"/>
      <c r="G58" s="1"/>
      <c r="H58" s="1"/>
    </row>
    <row r="59" spans="2:8" ht="12.75">
      <c r="B59" s="7"/>
      <c r="C59" s="1"/>
      <c r="D59" s="1"/>
      <c r="E59" s="1"/>
      <c r="F59" s="1"/>
      <c r="G59" s="1"/>
      <c r="H59" s="1"/>
    </row>
    <row r="60" spans="2:8" ht="12.75">
      <c r="B60" s="7"/>
      <c r="C60" s="1"/>
      <c r="D60" s="1"/>
      <c r="E60" s="1"/>
      <c r="F60" s="1"/>
      <c r="G60" s="1"/>
      <c r="H60" s="1"/>
    </row>
    <row r="61" spans="2:8" ht="12.75">
      <c r="B61" s="7"/>
      <c r="C61" s="1"/>
      <c r="D61" s="1"/>
      <c r="E61" s="1"/>
      <c r="F61" s="1"/>
      <c r="G61" s="1"/>
      <c r="H61" s="1"/>
    </row>
  </sheetData>
  <mergeCells count="2">
    <mergeCell ref="B4:H4"/>
    <mergeCell ref="B2:H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150" verticalDpi="15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</dc:creator>
  <cp:keywords/>
  <dc:description/>
  <cp:lastModifiedBy>Соколов МА</cp:lastModifiedBy>
  <cp:lastPrinted>2009-05-22T19:33:35Z</cp:lastPrinted>
  <dcterms:created xsi:type="dcterms:W3CDTF">2004-11-17T21:52:13Z</dcterms:created>
  <dcterms:modified xsi:type="dcterms:W3CDTF">2009-05-22T19:36:12Z</dcterms:modified>
  <cp:category/>
  <cp:version/>
  <cp:contentType/>
  <cp:contentStatus/>
</cp:coreProperties>
</file>